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<sst xmlns="http://schemas.openxmlformats.org/spreadsheetml/2006/main" count="86" uniqueCount="81">
  <si>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</si>
  <si>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</si>
  <si>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</si>
  <si>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</si>
  <si>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</si>
  <si>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</si>
  <si>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</si>
  <si>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</si>
  <si>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</si>
  <si>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</si>
  <si>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</si>
  <si>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</si>
  <si>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</si>
  <si>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</si>
  <si>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</si>
  <si>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</si>
  <si>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</si>
  <si>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</si>
  <si>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</si>
  <si>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</si>
  <si>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</si>
  <si>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</si>
  <si>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</si>
  <si>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</si>
  <si>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</si>
  <si>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</si>
  <si>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</si>
  <si>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</si>
  <si>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</si>
  <si>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</si>
  <si>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</si>
  <si>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</si>
  <si>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</si>
  <si>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</si>
  <si>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</si>
  <si>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</si>
  <si>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</si>
  <si>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</si>
  <si>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</si>
  <si>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</si>
  <si>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</si>
  <si>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</si>
  <si>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</si>
  <si>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</si>
  <si>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</si>
  <si>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</si>
  <si>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</si>
  <si>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</si>
  <si>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</si>
  <si>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</si>
  <si>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</si>
  <si>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</si>
  <si>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</si>
  <si>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</si>
  <si>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</si>
  <si>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</si>
  <si>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</si>
  <si>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</si>
  <si>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</si>
  <si>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</si>
  <si>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</si>
  <si>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</si>
  <si>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</si>
  <si>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</si>
  <si>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</si>
  <si>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</si>
  <si>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</si>
  <si>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</si>
  <si>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</si>
  <si>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</si>
  <si>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</si>
  <si>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</si>
  <si>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</si>
  <si>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</si>
  <si>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</si>
  <si>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</si>
  <si>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</si>
  <si>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</si>
  <si>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</si>
  <si>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</si>
  <si>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Podzemna eksploatacija slojevitih ležišta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</si>
</sst>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topLeftCell="A7" zoomScaleNormal="100" workbookViewId="0">
      <selection activeCell="H19" sqref="H19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6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4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320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110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4000</v>
      </c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10</v>
      </c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3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150</v>
      </c>
      <c r="I6" s="23" t="s">
        <v>32</v>
      </c>
      <c r="J6" s="24">
        <f>30*Aktivnosti!H8</f>
        <v>180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56.25</v>
      </c>
      <c r="H7" s="5"/>
      <c r="I7" s="6"/>
      <c r="J7" s="5"/>
      <c r="K7" s="7">
        <f>G7/$G$23</f>
        <v>0.36329386437029065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25.166666666666664</v>
      </c>
      <c r="H8" s="5"/>
      <c r="I8" s="6"/>
      <c r="J8" s="5"/>
      <c r="K8" s="7">
        <f t="shared" ref="K8:K22" si="0">G8/$G$23</f>
        <v>0.16254036598493005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40.416666666666671</v>
      </c>
      <c r="H9" s="5"/>
      <c r="I9" s="6"/>
      <c r="J9" s="5"/>
      <c r="K9" s="7">
        <f t="shared" si="0"/>
        <v>0.26103336921420889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20</v>
      </c>
      <c r="H11" s="5"/>
      <c r="I11" s="6"/>
      <c r="J11" s="5"/>
      <c r="K11" s="7">
        <f t="shared" si="0"/>
        <v>0.12917115177610336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10</v>
      </c>
      <c r="H14" s="5"/>
      <c r="I14" s="6"/>
      <c r="J14" s="5"/>
      <c r="K14" s="7">
        <f t="shared" si="0"/>
        <v>6.458557588805168E-2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3</v>
      </c>
      <c r="H21" s="5"/>
      <c r="I21" s="6"/>
      <c r="J21" s="5"/>
      <c r="K21" s="7">
        <f t="shared" si="0"/>
        <v>1.9375672766415504E-2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154.83333333333331</v>
      </c>
      <c r="H23" s="4"/>
      <c r="I23" s="8"/>
      <c r="J23" s="4"/>
      <c r="K23" s="9">
        <f>SUM(K7:K22)</f>
        <v>1.0000000000000002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5.1611111111111105</v>
      </c>
      <c r="I25" s="20" t="s">
        <v>32</v>
      </c>
      <c r="J25" s="21">
        <f>G23/25</f>
        <v>6.1933333333333325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Podzemna eksploatacija slojevitih ležišta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98.583333333333343</v>
      </c>
    </row>
    <row r="9" spans="1:2">
      <c r="A9" s="18" t="s">
        <v>68</v>
      </c>
      <c r="B9" s="19">
        <f>IF(Proračun!G24="OK",B7+B8,"")</f>
        <v>154.83333333333334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2025-03-12T13:55:54Z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