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<sst xmlns="http://schemas.openxmlformats.org/spreadsheetml/2006/main" count="86" uniqueCount="81">
  <si>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</si>
  <si>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</si>
  <si>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</si>
  <si>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</si>
  <si>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</si>
  <si>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</si>
  <si>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</si>
  <si>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</si>
  <si>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</si>
  <si>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</si>
  <si>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</si>
  <si>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</si>
  <si>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</si>
  <si>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</si>
  <si>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</si>
  <si>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</si>
  <si>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</si>
  <si>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</si>
  <si>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</si>
  <si>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</si>
  <si>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</si>
  <si>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</si>
  <si>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</si>
  <si>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</si>
  <si>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</si>
  <si>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</si>
  <si>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</si>
  <si>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</si>
  <si>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</si>
  <si>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</si>
  <si>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</si>
  <si>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</si>
  <si>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</si>
  <si>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</si>
  <si>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</si>
  <si>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</si>
  <si>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</si>
  <si>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</si>
  <si>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</si>
  <si>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</si>
  <si>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</si>
  <si>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</si>
  <si>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</si>
  <si>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</si>
  <si>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</si>
  <si>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</si>
  <si>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</si>
  <si>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</si>
  <si>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</si>
  <si>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</si>
  <si>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</si>
  <si>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</si>
  <si>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</si>
  <si>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</si>
  <si>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</si>
  <si>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</si>
  <si>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</si>
  <si>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</si>
  <si>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</si>
  <si>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</si>
  <si>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</si>
  <si>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</si>
  <si>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</si>
  <si>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</si>
  <si>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</si>
  <si>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</si>
  <si>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</si>
  <si>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</si>
  <si>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</si>
  <si>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</si>
  <si>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</si>
  <si>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</si>
  <si>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</si>
  <si>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</si>
  <si>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</si>
  <si>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</si>
  <si>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</si>
  <si>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</si>
  <si>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</si>
  <si>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</si>
  <si>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Podzemna eksploatacija neslojevitih ležišta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</si>
</sst>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23" sqref="H2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6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4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100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60</v>
      </c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15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35</v>
      </c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3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56.25</v>
      </c>
      <c r="H7" s="5"/>
      <c r="I7" s="6"/>
      <c r="J7" s="5"/>
      <c r="K7" s="7">
        <f>G7/$G$23</f>
        <v>0.36506219578150356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15.833333333333334</v>
      </c>
      <c r="H8" s="5"/>
      <c r="I8" s="6"/>
      <c r="J8" s="5"/>
      <c r="K8" s="7">
        <f t="shared" ref="K8:K22" si="0">G8/$G$23</f>
        <v>0.10275824770146026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25</v>
      </c>
      <c r="H9" s="5"/>
      <c r="I9" s="6"/>
      <c r="J9" s="5"/>
      <c r="K9" s="7">
        <f t="shared" si="0"/>
        <v>0.16224986479177936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4</v>
      </c>
      <c r="H15" s="5"/>
      <c r="I15" s="6"/>
      <c r="J15" s="5"/>
      <c r="K15" s="7">
        <f t="shared" si="0"/>
        <v>2.5959978366684698E-2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15</v>
      </c>
      <c r="H17" s="5"/>
      <c r="I17" s="6"/>
      <c r="J17" s="5"/>
      <c r="K17" s="7">
        <f t="shared" si="0"/>
        <v>9.7349918875067609E-2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35</v>
      </c>
      <c r="H18" s="5"/>
      <c r="I18" s="6"/>
      <c r="J18" s="5"/>
      <c r="K18" s="7">
        <f t="shared" si="0"/>
        <v>0.22714981070849111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3</v>
      </c>
      <c r="H21" s="5"/>
      <c r="I21" s="6"/>
      <c r="J21" s="5"/>
      <c r="K21" s="7">
        <f t="shared" si="0"/>
        <v>1.9469983775013522E-2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154.08333333333331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5.1361111111111102</v>
      </c>
      <c r="I25" s="20" t="s">
        <v>32</v>
      </c>
      <c r="J25" s="21">
        <f>G23/25</f>
        <v>6.1633333333333322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Podzemna eksploatacija neslojevitih ležišta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97.833333333333343</v>
      </c>
    </row>
    <row r="9" spans="1:2">
      <c r="A9" s="18" t="s">
        <v>68</v>
      </c>
      <c r="B9" s="19">
        <f>IF(Proračun!G24="OK",B7+B8,"")</f>
        <v>154.08333333333334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2025-03-12T13:51:44Z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