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I god_NOVI\KALKULATOR_III_GODINA\"/>
    </mc:Choice>
  </mc:AlternateContent>
  <bookViews>
    <workbookView xWindow="-105" yWindow="-105" windowWidth="23250" windowHeight="12570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<sst xmlns="http://schemas.openxmlformats.org/spreadsheetml/2006/main" count="86" uniqueCount="81">
  <si>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</si>
  <si>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</si>
  <si>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</si>
  <si>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</si>
  <si>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</si>
  <si>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</si>
  <si>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</si>
  <si>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</si>
  <si>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</si>
  <si>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</si>
  <si>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</si>
  <si>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</si>
  <si>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</si>
  <si>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</si>
  <si>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</si>
  <si>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</si>
  <si>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</si>
  <si>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</si>
  <si>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</si>
  <si>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</si>
  <si>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</si>
  <si>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</si>
  <si>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</si>
  <si>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</si>
  <si>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</si>
  <si>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</si>
  <si>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</si>
  <si>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</si>
  <si>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</si>
  <si>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</si>
  <si>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</si>
  <si>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</si>
  <si>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</si>
  <si>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</si>
  <si>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</si>
  <si>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</si>
  <si>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</si>
  <si>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</si>
  <si>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</si>
  <si>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</si>
  <si>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</si>
  <si>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</si>
  <si>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</si>
  <si>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</si>
  <si>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</si>
  <si>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</si>
  <si>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</si>
  <si>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</si>
  <si>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</si>
  <si>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</si>
  <si>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</si>
  <si>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</si>
  <si>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</si>
  <si>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</si>
  <si>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</si>
  <si>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</si>
  <si>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</si>
  <si>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</si>
  <si>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</si>
  <si>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</si>
  <si>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</si>
  <si>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</si>
  <si>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</si>
  <si>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</si>
  <si>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</si>
  <si>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</si>
  <si>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</si>
  <si>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</si>
  <si>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</si>
  <si>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</si>
  <si>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</si>
  <si>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</si>
  <si>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</si>
  <si>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</si>
  <si>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</si>
  <si>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</si>
  <si>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</si>
  <si>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</si>
  <si>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</si>
  <si>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</si>
  <si>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Menadžment u rudarstvu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</si>
</sst>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topLeftCell="A7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150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50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50</v>
      </c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6000</v>
      </c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33.75</v>
      </c>
      <c r="H7" s="5"/>
      <c r="I7" s="6"/>
      <c r="J7" s="5"/>
      <c r="K7" s="7">
        <f>G7/$G$23</f>
        <v>0.31965272296764008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15.833333333333336</v>
      </c>
      <c r="H8" s="5"/>
      <c r="I8" s="6"/>
      <c r="J8" s="5"/>
      <c r="K8" s="7">
        <f t="shared" ref="K8:K22" si="0">G8/$G$23</f>
        <v>0.1499605367008682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25</v>
      </c>
      <c r="H9" s="5"/>
      <c r="I9" s="6"/>
      <c r="J9" s="5"/>
      <c r="K9" s="7">
        <f t="shared" si="0"/>
        <v>0.23677979479084449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30</v>
      </c>
      <c r="H11" s="5"/>
      <c r="I11" s="6"/>
      <c r="J11" s="5"/>
      <c r="K11" s="7">
        <f t="shared" si="0"/>
        <v>0.2841357537490134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1</v>
      </c>
      <c r="H21" s="5"/>
      <c r="I21" s="6"/>
      <c r="J21" s="5"/>
      <c r="K21" s="7">
        <f t="shared" si="0"/>
        <v>9.4711917916337797E-3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105.58333333333334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3.5194444444444448</v>
      </c>
      <c r="I25" s="20" t="s">
        <v>32</v>
      </c>
      <c r="J25" s="21">
        <f>G23/25</f>
        <v>4.2233333333333336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Menadžment u rudarstvu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71.833333333333343</v>
      </c>
    </row>
    <row r="9" spans="1:2">
      <c r="A9" s="18" t="s">
        <v>68</v>
      </c>
      <c r="B9" s="19">
        <f>IF(Proračun!G24="OK",B7+B8,"")</f>
        <v>105.58333333333334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2025-03-07T10:53:48Z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