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V god_NOVI\KALKULATOR_IV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<sst xmlns="http://schemas.openxmlformats.org/spreadsheetml/2006/main" count="86" uniqueCount="81">
  <si>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</si>
  <si>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</si>
  <si>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</si>
  <si>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</si>
  <si>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</si>
  <si>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</si>
  <si>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</si>
  <si>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</si>
  <si>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</si>
  <si>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</si>
  <si>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</si>
  <si>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</si>
  <si>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</si>
  <si>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</si>
  <si>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</si>
  <si>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</si>
  <si>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</si>
  <si>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</si>
  <si>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</si>
  <si>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</si>
  <si>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</si>
  <si>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</si>
  <si>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</si>
  <si>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</si>
  <si>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</si>
  <si>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</si>
  <si>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</si>
  <si>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</si>
  <si>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</si>
  <si>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</si>
  <si>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</si>
  <si>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</si>
  <si>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</si>
  <si>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</si>
  <si>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</si>
  <si>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</si>
  <si>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</si>
  <si>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</si>
  <si>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</si>
  <si>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</si>
  <si>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</si>
  <si>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</si>
  <si>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</si>
  <si>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</si>
  <si>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</si>
  <si>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</si>
  <si>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</si>
  <si>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</si>
  <si>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</si>
  <si>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</si>
  <si>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</si>
  <si>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</si>
  <si>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</si>
  <si>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</si>
  <si>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</si>
  <si>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</si>
  <si>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</si>
  <si>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</si>
  <si>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</si>
  <si>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</si>
  <si>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</si>
  <si>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</si>
  <si>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</si>
  <si>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</si>
  <si>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</si>
  <si>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</si>
  <si>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</si>
  <si>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</si>
  <si>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</si>
  <si>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</si>
  <si>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</si>
  <si>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</si>
  <si>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</si>
  <si>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</si>
  <si>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</si>
  <si>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</si>
  <si>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</si>
  <si>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</si>
  <si>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</si>
  <si>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</si>
  <si>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Kontinuirana površinska eksploatacija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</si>
</sst>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12" sqref="H12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5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4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1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240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140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>
        <v>40</v>
      </c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/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/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/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1.5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125</v>
      </c>
      <c r="I6" s="23" t="s">
        <v>32</v>
      </c>
      <c r="J6" s="24">
        <f>30*Aktivnosti!H8</f>
        <v>150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56.25</v>
      </c>
      <c r="H7" s="5"/>
      <c r="I7" s="6"/>
      <c r="J7" s="5"/>
      <c r="K7" s="7">
        <f>G7/$G$23</f>
        <v>0.44204322200392926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26.999999999999996</v>
      </c>
      <c r="H8" s="5"/>
      <c r="I8" s="6"/>
      <c r="J8" s="5"/>
      <c r="K8" s="7">
        <f t="shared" ref="K8:K22" si="0">G8/$G$23</f>
        <v>0.21218074656188601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42.5</v>
      </c>
      <c r="H9" s="5"/>
      <c r="I9" s="6"/>
      <c r="J9" s="5"/>
      <c r="K9" s="7">
        <f t="shared" si="0"/>
        <v>0.33398821218074654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1.5</v>
      </c>
      <c r="H21" s="5"/>
      <c r="I21" s="6"/>
      <c r="J21" s="5"/>
      <c r="K21" s="7">
        <f t="shared" si="0"/>
        <v>1.1787819253438114E-2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127.25</v>
      </c>
      <c r="H23" s="4"/>
      <c r="I23" s="8"/>
      <c r="J23" s="4"/>
      <c r="K23" s="9">
        <f>SUM(K7:K22)</f>
        <v>0.99999999999999989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4.2416666666666663</v>
      </c>
      <c r="I25" s="20" t="s">
        <v>32</v>
      </c>
      <c r="J25" s="21">
        <f>G23/25</f>
        <v>5.09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Kontinuirana površinska eksploatacija</v>
      </c>
    </row>
    <row r="7" spans="1:2">
      <c r="A7" s="18" t="s">
        <v>69</v>
      </c>
      <c r="B7" s="19">
        <f>IF(Proračun!G24="OK",Proračun!G7,"")</f>
        <v>56.25</v>
      </c>
    </row>
    <row r="8" spans="1:2">
      <c r="A8" s="18" t="s">
        <v>67</v>
      </c>
      <c r="B8" s="19">
        <f>IF(Proračun!G24="OK",SUM(Proračun!G8:G22),"")</f>
        <v>71</v>
      </c>
    </row>
    <row r="9" spans="1:2">
      <c r="A9" s="18" t="s">
        <v>68</v>
      </c>
      <c r="B9" s="19">
        <f>IF(Proračun!G24="OK",B7+B8,"")</f>
        <v>127.25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2025-03-12T09:33:11Z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