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II god_NOVI\KALKULATOR_III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<sst xmlns="http://schemas.openxmlformats.org/spreadsheetml/2006/main" count="86" uniqueCount="81">
  <si>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</si>
  <si>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</si>
  <si>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</si>
  <si>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</si>
  <si>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</si>
  <si>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</si>
  <si>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</si>
  <si>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</si>
  <si>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</si>
  <si>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</si>
  <si>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</si>
  <si>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</si>
  <si>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</si>
  <si>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</si>
  <si>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</si>
  <si>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</si>
  <si>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</si>
  <si>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</si>
  <si>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</si>
  <si>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</si>
  <si>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</si>
  <si>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</si>
  <si>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</si>
  <si>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</si>
  <si>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</si>
  <si>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</si>
  <si>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</si>
  <si>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</si>
  <si>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</si>
  <si>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</si>
  <si>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</si>
  <si>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</si>
  <si>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</si>
  <si>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</si>
  <si>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</si>
  <si>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</si>
  <si>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</si>
  <si>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</si>
  <si>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</si>
  <si>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</si>
  <si>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</si>
  <si>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</si>
  <si>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</si>
  <si>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</si>
  <si>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</si>
  <si>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</si>
  <si>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</si>
  <si>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</si>
  <si>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</si>
  <si>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</si>
  <si>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</si>
  <si>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</si>
  <si>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</si>
  <si>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</si>
  <si>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</si>
  <si>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</si>
  <si>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</si>
  <si>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</si>
  <si>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</si>
  <si>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</si>
  <si>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</si>
  <si>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</si>
  <si>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</si>
  <si>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</si>
  <si>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</si>
  <si>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</si>
  <si>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</si>
  <si>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</si>
  <si>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</si>
  <si>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</si>
  <si>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</si>
  <si>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</si>
  <si>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</si>
  <si>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</si>
  <si>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</si>
  <si>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</si>
  <si>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</si>
  <si>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</si>
  <si>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</si>
  <si>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</si>
  <si>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Rukovanje materijalima i doprema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</si>
</sst>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10" borderId="0" applyNumberFormat="0" applyBorder="0" applyAlignment="0" applyProtection="0"/>
  </cellStyleXfs>
  <cellXfs count="51">
    <xf numFmtId="0" fontId="0" fillId="0" borderId="0" xfId="0"/>
    <xf numFmtId="0" fontId="4" fillId="2" borderId="0" xfId="0" applyFont="1" applyFill="1"/>
    <xf numFmtId="0" fontId="0" fillId="2" borderId="0" xfId="0" applyFill="1"/>
    <xf numFmtId="0" fontId="0" fillId="3" borderId="0" xfId="0" applyFill="1"/>
    <xf numFmtId="0" fontId="4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4" fillId="6" borderId="0" xfId="0" applyNumberFormat="1" applyFont="1" applyFill="1"/>
    <xf numFmtId="10" fontId="4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4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6" fillId="8" borderId="0" xfId="0" applyFont="1" applyFill="1"/>
    <xf numFmtId="0" fontId="6" fillId="0" borderId="0" xfId="0" applyFont="1"/>
    <xf numFmtId="0" fontId="6" fillId="8" borderId="1" xfId="0" applyFont="1" applyFill="1" applyBorder="1"/>
    <xf numFmtId="2" fontId="6" fillId="8" borderId="1" xfId="0" applyNumberFormat="1" applyFont="1" applyFill="1" applyBorder="1"/>
    <xf numFmtId="0" fontId="8" fillId="9" borderId="0" xfId="1" applyFont="1" applyFill="1" applyAlignment="1">
      <alignment horizontal="right"/>
    </xf>
    <xf numFmtId="2" fontId="8" fillId="9" borderId="0" xfId="1" applyNumberFormat="1" applyFont="1" applyFill="1"/>
    <xf numFmtId="0" fontId="8" fillId="9" borderId="0" xfId="1" applyFont="1" applyFill="1"/>
    <xf numFmtId="0" fontId="9" fillId="9" borderId="0" xfId="1" applyFont="1" applyFill="1" applyAlignment="1">
      <alignment horizontal="right"/>
    </xf>
    <xf numFmtId="0" fontId="9" fillId="9" borderId="0" xfId="1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4" fillId="0" borderId="0" xfId="0" applyFont="1" applyAlignment="1">
      <alignment horizontal="center" wrapText="1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3" fillId="4" borderId="0" xfId="0" applyFont="1" applyFill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9" fillId="9" borderId="0" xfId="1" applyFont="1" applyFill="1" applyAlignment="1">
      <alignment horizontal="left"/>
    </xf>
    <xf numFmtId="0" fontId="2" fillId="6" borderId="0" xfId="0" applyFont="1" applyFill="1" applyAlignment="1">
      <alignment horizontal="left"/>
    </xf>
    <xf numFmtId="0" fontId="8" fillId="9" borderId="0" xfId="0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4" fillId="6" borderId="0" xfId="0" applyFont="1" applyFill="1" applyAlignment="1">
      <alignment horizontal="left" vertical="center" wrapText="1"/>
    </xf>
    <xf numFmtId="0" fontId="5" fillId="7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10" zoomScaleNormal="100" workbookViewId="0">
      <selection activeCell="H13" sqref="H13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38" t="s">
        <v>72</v>
      </c>
      <c r="B1" s="38"/>
      <c r="C1" s="38"/>
      <c r="D1" s="38"/>
      <c r="E1" s="38"/>
      <c r="F1" s="38"/>
      <c r="G1" s="38"/>
      <c r="H1" s="38"/>
    </row>
    <row r="2" spans="1:18">
      <c r="A2" s="38"/>
      <c r="B2" s="38"/>
      <c r="C2" s="38"/>
      <c r="D2" s="38"/>
      <c r="E2" s="38"/>
      <c r="F2" s="38"/>
      <c r="G2" s="38"/>
      <c r="H2" s="3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37" t="s">
        <v>0</v>
      </c>
      <c r="B5" s="37"/>
      <c r="C5" s="37"/>
      <c r="D5" s="39" t="s">
        <v>78</v>
      </c>
      <c r="E5" s="40"/>
      <c r="F5" s="40"/>
      <c r="G5" s="40"/>
      <c r="H5" s="40"/>
      <c r="I5" s="25"/>
      <c r="J5" s="26"/>
      <c r="K5" s="26"/>
      <c r="L5" s="26"/>
      <c r="M5" s="26"/>
      <c r="N5" s="26"/>
      <c r="O5" s="26"/>
      <c r="P5" s="26"/>
      <c r="Q5" s="26"/>
      <c r="R5" s="27"/>
    </row>
    <row r="6" spans="1:18">
      <c r="A6" s="37" t="s">
        <v>1</v>
      </c>
      <c r="B6" s="37"/>
      <c r="C6" s="37"/>
      <c r="D6" s="39" t="s">
        <v>79</v>
      </c>
      <c r="E6" s="40"/>
      <c r="F6" s="40"/>
      <c r="G6" s="40"/>
      <c r="H6" s="40"/>
      <c r="I6" s="25"/>
      <c r="J6" s="26"/>
      <c r="K6" s="26"/>
      <c r="L6" s="26"/>
      <c r="M6" s="26"/>
      <c r="N6" s="26"/>
      <c r="O6" s="26"/>
      <c r="P6" s="26"/>
      <c r="Q6" s="26"/>
      <c r="R6" s="27"/>
    </row>
    <row r="7" spans="1:18">
      <c r="A7" s="37" t="s">
        <v>2</v>
      </c>
      <c r="B7" s="37"/>
      <c r="C7" s="37"/>
      <c r="D7" s="39" t="s">
        <v>80</v>
      </c>
      <c r="E7" s="40"/>
      <c r="F7" s="40"/>
      <c r="G7" s="40"/>
      <c r="H7" s="40"/>
      <c r="I7" s="25"/>
      <c r="J7" s="26"/>
      <c r="K7" s="26"/>
      <c r="L7" s="26"/>
      <c r="M7" s="26"/>
      <c r="N7" s="26"/>
      <c r="O7" s="26"/>
      <c r="P7" s="26"/>
      <c r="Q7" s="26"/>
      <c r="R7" s="27"/>
    </row>
    <row r="8" spans="1:18">
      <c r="A8" s="37" t="s">
        <v>3</v>
      </c>
      <c r="B8" s="37"/>
      <c r="C8" s="37"/>
      <c r="D8" s="37"/>
      <c r="E8" s="37"/>
      <c r="F8" s="37"/>
      <c r="G8" s="37"/>
      <c r="H8" s="3">
        <v>4</v>
      </c>
      <c r="I8" s="25"/>
      <c r="J8" s="26"/>
      <c r="K8" s="26"/>
      <c r="L8" s="26"/>
      <c r="M8" s="26"/>
      <c r="N8" s="26"/>
      <c r="O8" s="26"/>
      <c r="P8" s="26"/>
      <c r="Q8" s="26"/>
      <c r="R8" s="27"/>
    </row>
    <row r="9" spans="1:18">
      <c r="A9" s="37" t="s">
        <v>4</v>
      </c>
      <c r="B9" s="37"/>
      <c r="C9" s="37"/>
      <c r="D9" s="37"/>
      <c r="E9" s="37"/>
      <c r="F9" s="37"/>
      <c r="G9" s="37"/>
      <c r="H9" s="3">
        <v>2</v>
      </c>
      <c r="I9" s="25"/>
      <c r="J9" s="26"/>
      <c r="K9" s="26"/>
      <c r="L9" s="26"/>
      <c r="M9" s="26"/>
      <c r="N9" s="26"/>
      <c r="O9" s="26"/>
      <c r="P9" s="26"/>
      <c r="Q9" s="26"/>
      <c r="R9" s="27"/>
    </row>
    <row r="10" spans="1:18">
      <c r="A10" s="37" t="s">
        <v>5</v>
      </c>
      <c r="B10" s="37"/>
      <c r="C10" s="37"/>
      <c r="D10" s="37"/>
      <c r="E10" s="37"/>
      <c r="F10" s="37"/>
      <c r="G10" s="37"/>
      <c r="H10" s="3">
        <v>0</v>
      </c>
      <c r="I10" s="25"/>
      <c r="J10" s="26"/>
      <c r="K10" s="26"/>
      <c r="L10" s="26"/>
      <c r="M10" s="26"/>
      <c r="N10" s="26"/>
      <c r="O10" s="26"/>
      <c r="P10" s="26"/>
      <c r="Q10" s="26"/>
      <c r="R10" s="27"/>
    </row>
    <row r="11" spans="1:18">
      <c r="A11" s="37" t="s">
        <v>6</v>
      </c>
      <c r="B11" s="37"/>
      <c r="C11" s="37"/>
      <c r="D11" s="37"/>
      <c r="E11" s="37"/>
      <c r="F11" s="37"/>
      <c r="G11" s="37"/>
      <c r="H11" s="3">
        <v>0</v>
      </c>
      <c r="I11" s="25"/>
      <c r="J11" s="26"/>
      <c r="K11" s="26"/>
      <c r="L11" s="26"/>
      <c r="M11" s="26"/>
      <c r="N11" s="26"/>
      <c r="O11" s="26"/>
      <c r="P11" s="26"/>
      <c r="Q11" s="26"/>
      <c r="R11" s="27"/>
    </row>
    <row r="12" spans="1:18">
      <c r="A12" s="37" t="s">
        <v>49</v>
      </c>
      <c r="B12" s="37"/>
      <c r="C12" s="37"/>
      <c r="D12" s="37"/>
      <c r="E12" s="37"/>
      <c r="F12" s="37"/>
      <c r="G12" s="37"/>
      <c r="H12" s="3">
        <v>200</v>
      </c>
      <c r="I12" s="25"/>
      <c r="J12" s="26"/>
      <c r="K12" s="26"/>
      <c r="L12" s="26"/>
      <c r="M12" s="26"/>
      <c r="N12" s="26"/>
      <c r="O12" s="26"/>
      <c r="P12" s="26"/>
      <c r="Q12" s="26"/>
      <c r="R12" s="27"/>
    </row>
    <row r="13" spans="1:18">
      <c r="A13" s="37" t="s">
        <v>50</v>
      </c>
      <c r="B13" s="37"/>
      <c r="C13" s="37"/>
      <c r="D13" s="37"/>
      <c r="E13" s="37"/>
      <c r="F13" s="37"/>
      <c r="G13" s="37"/>
      <c r="H13" s="3">
        <v>100</v>
      </c>
      <c r="I13" s="25"/>
      <c r="J13" s="26"/>
      <c r="K13" s="26"/>
      <c r="L13" s="26"/>
      <c r="M13" s="26"/>
      <c r="N13" s="26"/>
      <c r="O13" s="26"/>
      <c r="P13" s="26"/>
      <c r="Q13" s="26"/>
      <c r="R13" s="27"/>
    </row>
    <row r="14" spans="1:18">
      <c r="A14" s="37" t="s">
        <v>7</v>
      </c>
      <c r="B14" s="37"/>
      <c r="C14" s="37"/>
      <c r="D14" s="37"/>
      <c r="E14" s="37"/>
      <c r="F14" s="37"/>
      <c r="G14" s="37"/>
      <c r="H14" s="3"/>
      <c r="I14" s="25"/>
      <c r="J14" s="26"/>
      <c r="K14" s="26"/>
      <c r="L14" s="26"/>
      <c r="M14" s="26"/>
      <c r="N14" s="26"/>
      <c r="O14" s="26"/>
      <c r="P14" s="26"/>
      <c r="Q14" s="26"/>
      <c r="R14" s="27"/>
    </row>
    <row r="15" spans="1:18">
      <c r="A15" s="35" t="s">
        <v>60</v>
      </c>
      <c r="B15" s="36"/>
      <c r="C15" s="36"/>
      <c r="D15" s="36"/>
      <c r="E15" s="36"/>
      <c r="F15" s="36"/>
      <c r="G15" s="36"/>
      <c r="H15" s="3"/>
      <c r="I15" s="25"/>
      <c r="J15" s="26"/>
      <c r="K15" s="26"/>
      <c r="L15" s="26"/>
      <c r="M15" s="26"/>
      <c r="N15" s="26"/>
      <c r="O15" s="26"/>
      <c r="P15" s="26"/>
      <c r="Q15" s="26"/>
      <c r="R15" s="27"/>
    </row>
    <row r="16" spans="1:18">
      <c r="A16" s="37" t="s">
        <v>8</v>
      </c>
      <c r="B16" s="37"/>
      <c r="C16" s="37"/>
      <c r="D16" s="37"/>
      <c r="E16" s="37"/>
      <c r="F16" s="37"/>
      <c r="G16" s="37"/>
      <c r="H16" s="3">
        <v>6000</v>
      </c>
      <c r="I16" s="25"/>
      <c r="J16" s="26"/>
      <c r="K16" s="26"/>
      <c r="L16" s="26"/>
      <c r="M16" s="26"/>
      <c r="N16" s="26"/>
      <c r="O16" s="26"/>
      <c r="P16" s="26"/>
      <c r="Q16" s="26"/>
      <c r="R16" s="27"/>
    </row>
    <row r="17" spans="1:18">
      <c r="A17" s="37" t="s">
        <v>51</v>
      </c>
      <c r="B17" s="37"/>
      <c r="C17" s="37"/>
      <c r="D17" s="37"/>
      <c r="E17" s="37"/>
      <c r="F17" s="37"/>
      <c r="G17" s="37"/>
      <c r="H17" s="3"/>
      <c r="I17" s="25"/>
      <c r="J17" s="26"/>
      <c r="K17" s="26"/>
      <c r="L17" s="26"/>
      <c r="M17" s="26"/>
      <c r="N17" s="26"/>
      <c r="O17" s="26"/>
      <c r="P17" s="26"/>
      <c r="Q17" s="26"/>
      <c r="R17" s="27"/>
    </row>
    <row r="18" spans="1:18">
      <c r="A18" s="37" t="s">
        <v>9</v>
      </c>
      <c r="B18" s="37"/>
      <c r="C18" s="37"/>
      <c r="D18" s="37"/>
      <c r="E18" s="37"/>
      <c r="F18" s="37"/>
      <c r="G18" s="37"/>
      <c r="H18" s="3"/>
      <c r="I18" s="25"/>
      <c r="J18" s="26"/>
      <c r="K18" s="26"/>
      <c r="L18" s="26"/>
      <c r="M18" s="26"/>
      <c r="N18" s="26"/>
      <c r="O18" s="26"/>
      <c r="P18" s="26"/>
      <c r="Q18" s="26"/>
      <c r="R18" s="27"/>
    </row>
    <row r="19" spans="1:18">
      <c r="A19" s="37" t="s">
        <v>75</v>
      </c>
      <c r="B19" s="37"/>
      <c r="C19" s="37"/>
      <c r="D19" s="37"/>
      <c r="E19" s="37"/>
      <c r="F19" s="37"/>
      <c r="G19" s="37"/>
      <c r="H19" s="3"/>
      <c r="I19" s="28"/>
      <c r="J19" s="26"/>
      <c r="K19" s="26"/>
      <c r="L19" s="26"/>
      <c r="M19" s="26"/>
      <c r="N19" s="26"/>
      <c r="O19" s="26"/>
      <c r="P19" s="26"/>
      <c r="Q19" s="26"/>
      <c r="R19" s="27"/>
    </row>
    <row r="20" spans="1:18">
      <c r="A20" s="37" t="s">
        <v>10</v>
      </c>
      <c r="B20" s="37"/>
      <c r="C20" s="37"/>
      <c r="D20" s="37"/>
      <c r="E20" s="37"/>
      <c r="F20" s="37"/>
      <c r="G20" s="37"/>
      <c r="H20" s="3"/>
      <c r="I20" s="25"/>
      <c r="J20" s="26"/>
      <c r="K20" s="26"/>
      <c r="L20" s="26"/>
      <c r="M20" s="26"/>
      <c r="N20" s="26"/>
      <c r="O20" s="26"/>
      <c r="P20" s="26"/>
      <c r="Q20" s="26"/>
      <c r="R20" s="27"/>
    </row>
    <row r="21" spans="1:18">
      <c r="A21" s="37" t="s">
        <v>11</v>
      </c>
      <c r="B21" s="37"/>
      <c r="C21" s="37"/>
      <c r="D21" s="37"/>
      <c r="E21" s="37"/>
      <c r="F21" s="37"/>
      <c r="G21" s="37"/>
      <c r="H21" s="3"/>
      <c r="I21" s="25"/>
      <c r="J21" s="26"/>
      <c r="K21" s="26"/>
      <c r="L21" s="26"/>
      <c r="M21" s="26"/>
      <c r="N21" s="26"/>
      <c r="O21" s="26"/>
      <c r="P21" s="26"/>
      <c r="Q21" s="26"/>
      <c r="R21" s="27"/>
    </row>
    <row r="22" spans="1:18">
      <c r="A22" s="37" t="s">
        <v>12</v>
      </c>
      <c r="B22" s="37"/>
      <c r="C22" s="37"/>
      <c r="D22" s="37"/>
      <c r="E22" s="37"/>
      <c r="F22" s="37"/>
      <c r="G22" s="37"/>
      <c r="H22" s="3"/>
      <c r="I22" s="28"/>
      <c r="J22" s="26"/>
      <c r="K22" s="26"/>
      <c r="L22" s="26"/>
      <c r="M22" s="26"/>
      <c r="N22" s="26"/>
      <c r="O22" s="26"/>
      <c r="P22" s="26"/>
      <c r="Q22" s="26"/>
      <c r="R22" s="27"/>
    </row>
    <row r="23" spans="1:18">
      <c r="A23" s="37" t="s">
        <v>13</v>
      </c>
      <c r="B23" s="37"/>
      <c r="C23" s="37"/>
      <c r="D23" s="37"/>
      <c r="E23" s="37"/>
      <c r="F23" s="37"/>
      <c r="G23" s="37"/>
      <c r="H23" s="3"/>
      <c r="I23" s="25"/>
      <c r="J23" s="26"/>
      <c r="K23" s="26"/>
      <c r="L23" s="26"/>
      <c r="M23" s="26"/>
      <c r="N23" s="26"/>
      <c r="O23" s="26"/>
      <c r="P23" s="26"/>
      <c r="Q23" s="26"/>
      <c r="R23" s="27"/>
    </row>
    <row r="24" spans="1:18">
      <c r="A24" s="37" t="s">
        <v>14</v>
      </c>
      <c r="B24" s="37"/>
      <c r="C24" s="37"/>
      <c r="D24" s="37"/>
      <c r="E24" s="37"/>
      <c r="F24" s="37"/>
      <c r="G24" s="37"/>
      <c r="H24" s="3"/>
      <c r="I24" s="25"/>
      <c r="J24" s="26"/>
      <c r="K24" s="26"/>
      <c r="L24" s="26"/>
      <c r="M24" s="26"/>
      <c r="N24" s="26"/>
      <c r="O24" s="26"/>
      <c r="P24" s="26"/>
      <c r="Q24" s="26"/>
      <c r="R24" s="27"/>
    </row>
    <row r="25" spans="1:18">
      <c r="A25" s="37" t="s">
        <v>15</v>
      </c>
      <c r="B25" s="37"/>
      <c r="C25" s="37"/>
      <c r="D25" s="37"/>
      <c r="E25" s="37"/>
      <c r="F25" s="37"/>
      <c r="G25" s="37"/>
      <c r="H25" s="3"/>
      <c r="I25" s="25"/>
      <c r="J25" s="26"/>
      <c r="K25" s="26"/>
      <c r="L25" s="26"/>
      <c r="M25" s="26"/>
      <c r="N25" s="26"/>
      <c r="O25" s="26"/>
      <c r="P25" s="26"/>
      <c r="Q25" s="26"/>
      <c r="R25" s="27"/>
    </row>
    <row r="26" spans="1:18">
      <c r="A26" s="37" t="s">
        <v>16</v>
      </c>
      <c r="B26" s="37"/>
      <c r="C26" s="37"/>
      <c r="D26" s="37"/>
      <c r="E26" s="37"/>
      <c r="F26" s="37"/>
      <c r="G26" s="37"/>
      <c r="H26" s="3">
        <v>1</v>
      </c>
      <c r="I26" s="25"/>
      <c r="J26" s="26"/>
      <c r="K26" s="26"/>
      <c r="L26" s="26"/>
      <c r="M26" s="26"/>
      <c r="N26" s="26"/>
      <c r="O26" s="26"/>
      <c r="P26" s="26"/>
      <c r="Q26" s="26"/>
      <c r="R26" s="27"/>
    </row>
    <row r="27" spans="1:18">
      <c r="A27" s="37" t="s">
        <v>17</v>
      </c>
      <c r="B27" s="37"/>
      <c r="C27" s="37"/>
      <c r="D27" s="37"/>
      <c r="E27" s="37"/>
      <c r="F27" s="37"/>
      <c r="G27" s="37"/>
      <c r="H27" s="3"/>
      <c r="I27" s="29"/>
      <c r="J27" s="30"/>
      <c r="K27" s="30"/>
      <c r="L27" s="30"/>
      <c r="M27" s="30"/>
      <c r="N27" s="30"/>
      <c r="O27" s="30"/>
      <c r="P27" s="30"/>
      <c r="Q27" s="30"/>
      <c r="R27" s="31"/>
    </row>
  </sheetData>
  <mergeCells count="51">
    <mergeCell ref="D5:H5"/>
    <mergeCell ref="A6:C6"/>
    <mergeCell ref="D6:H6"/>
    <mergeCell ref="A7:C7"/>
    <mergeCell ref="D7:H7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A15:G15"/>
    <mergeCell ref="A24:G24"/>
    <mergeCell ref="A25:G25"/>
    <mergeCell ref="A26:G26"/>
    <mergeCell ref="A27:G27"/>
    <mergeCell ref="A23:G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I7:R7"/>
    <mergeCell ref="I22:R22"/>
    <mergeCell ref="I21:R21"/>
    <mergeCell ref="I27:R27"/>
    <mergeCell ref="I26:R26"/>
    <mergeCell ref="I25:R25"/>
    <mergeCell ref="I24:R24"/>
    <mergeCell ref="I23:R2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38" t="s">
        <v>73</v>
      </c>
      <c r="B1" s="38"/>
      <c r="C1" s="38"/>
      <c r="D1" s="38"/>
      <c r="E1" s="38"/>
      <c r="F1" s="38"/>
      <c r="G1" s="38"/>
      <c r="H1" s="38"/>
    </row>
    <row r="2" spans="1:11">
      <c r="A2" s="38"/>
      <c r="B2" s="38"/>
      <c r="C2" s="38"/>
      <c r="D2" s="38"/>
      <c r="E2" s="38"/>
      <c r="F2" s="38"/>
      <c r="G2" s="38"/>
      <c r="H2" s="3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1" t="s">
        <v>19</v>
      </c>
      <c r="B6" s="41"/>
      <c r="C6" s="41"/>
      <c r="D6" s="41"/>
      <c r="E6" s="41"/>
      <c r="F6" s="41"/>
      <c r="G6" s="41"/>
      <c r="H6" s="14">
        <v>0.75</v>
      </c>
    </row>
    <row r="7" spans="1:11">
      <c r="A7" s="41" t="s">
        <v>52</v>
      </c>
      <c r="B7" s="41"/>
      <c r="C7" s="41"/>
      <c r="D7" s="41"/>
      <c r="E7" s="41"/>
      <c r="F7" s="41"/>
      <c r="G7" s="41"/>
      <c r="H7" s="11">
        <v>20</v>
      </c>
      <c r="I7" t="str">
        <f>IF(OR(H7&lt;15,H7&gt;20),"neprikladno","")</f>
        <v/>
      </c>
      <c r="J7"/>
      <c r="K7"/>
    </row>
    <row r="8" spans="1:11">
      <c r="A8" s="41" t="s">
        <v>53</v>
      </c>
      <c r="B8" s="41"/>
      <c r="C8" s="41"/>
      <c r="D8" s="41"/>
      <c r="E8" s="41"/>
      <c r="F8" s="41"/>
      <c r="G8" s="41"/>
      <c r="H8" s="11">
        <v>12</v>
      </c>
      <c r="I8" t="str">
        <f>IF(OR(H8&lt;10,H8&gt;12),"neprikladno","")</f>
        <v/>
      </c>
      <c r="J8"/>
      <c r="K8"/>
    </row>
    <row r="9" spans="1:11">
      <c r="A9" s="41" t="s">
        <v>58</v>
      </c>
      <c r="B9" s="41"/>
      <c r="C9" s="41"/>
      <c r="D9" s="41"/>
      <c r="E9" s="41"/>
      <c r="F9" s="41"/>
      <c r="G9" s="41"/>
      <c r="H9" s="11">
        <v>20</v>
      </c>
      <c r="I9" t="str">
        <f>IF(OR(H9&lt;15,H9&gt;20),"neprikladno","")</f>
        <v/>
      </c>
      <c r="J9"/>
      <c r="K9"/>
    </row>
    <row r="10" spans="1:11">
      <c r="A10" s="41" t="s">
        <v>55</v>
      </c>
      <c r="B10" s="41"/>
      <c r="C10" s="41"/>
      <c r="D10" s="41"/>
      <c r="E10" s="41"/>
      <c r="F10" s="41"/>
      <c r="G10" s="41"/>
      <c r="H10" s="11">
        <v>12</v>
      </c>
      <c r="I10" t="str">
        <f>IF(OR(H10&lt;10,H10&gt;12),"neprikladno","")</f>
        <v/>
      </c>
      <c r="J10"/>
      <c r="K10"/>
    </row>
    <row r="11" spans="1:11">
      <c r="A11" s="41" t="s">
        <v>56</v>
      </c>
      <c r="B11" s="41"/>
      <c r="C11" s="41"/>
      <c r="D11" s="41"/>
      <c r="E11" s="41"/>
      <c r="F11" s="41"/>
      <c r="G11" s="41"/>
      <c r="H11" s="11">
        <v>8</v>
      </c>
      <c r="I11" t="str">
        <f>IF(OR(H11&lt;7,H11&gt;8),"neprikladno","")</f>
        <v/>
      </c>
      <c r="J11"/>
      <c r="K11"/>
    </row>
    <row r="12" spans="1:11">
      <c r="A12" s="42" t="s">
        <v>57</v>
      </c>
      <c r="B12" s="41"/>
      <c r="C12" s="41"/>
      <c r="D12" s="41"/>
      <c r="E12" s="41"/>
      <c r="F12" s="41"/>
      <c r="G12" s="41"/>
      <c r="H12" s="11">
        <v>12</v>
      </c>
      <c r="I12" t="str">
        <f>IF(OR(H12&lt;10,H12&gt;12),"neprikladno","")</f>
        <v/>
      </c>
      <c r="J12"/>
      <c r="K12"/>
    </row>
    <row r="13" spans="1:11">
      <c r="A13" s="41" t="s">
        <v>54</v>
      </c>
      <c r="B13" s="41"/>
      <c r="C13" s="41"/>
      <c r="D13" s="41"/>
      <c r="E13" s="41"/>
      <c r="F13" s="41"/>
      <c r="G13" s="41"/>
      <c r="H13" s="11">
        <v>8</v>
      </c>
      <c r="I13" t="str">
        <f>IF(OR(H13&lt;7,H13&gt;8),"neprikladno","")</f>
        <v/>
      </c>
      <c r="J13"/>
      <c r="K13"/>
    </row>
    <row r="14" spans="1:11">
      <c r="A14" s="41" t="s">
        <v>59</v>
      </c>
      <c r="B14" s="41"/>
      <c r="C14" s="41"/>
      <c r="D14" s="41"/>
      <c r="E14" s="41"/>
      <c r="F14" s="41"/>
      <c r="G14" s="41"/>
      <c r="H14" s="11">
        <v>200</v>
      </c>
      <c r="I14" t="str">
        <f>IF(OR(H14&lt;150,H14&gt;200),"neprikladno","")</f>
        <v/>
      </c>
      <c r="J14"/>
      <c r="K14"/>
    </row>
    <row r="15" spans="1:11">
      <c r="A15" s="41" t="s">
        <v>20</v>
      </c>
      <c r="B15" s="41"/>
      <c r="C15" s="41"/>
      <c r="D15" s="41"/>
      <c r="E15" s="41"/>
      <c r="F15" s="41"/>
      <c r="G15" s="41"/>
      <c r="H15" s="15">
        <v>1</v>
      </c>
    </row>
    <row r="16" spans="1:11">
      <c r="A16" s="41" t="s">
        <v>21</v>
      </c>
      <c r="B16" s="41"/>
      <c r="C16" s="41"/>
      <c r="D16" s="41"/>
      <c r="E16" s="41"/>
      <c r="F16" s="41"/>
      <c r="G16" s="41"/>
      <c r="H16" s="15">
        <v>1</v>
      </c>
    </row>
    <row r="17" spans="1:8">
      <c r="A17" s="41" t="s">
        <v>76</v>
      </c>
      <c r="B17" s="41"/>
      <c r="C17" s="41"/>
      <c r="D17" s="41"/>
      <c r="E17" s="41"/>
      <c r="F17" s="41"/>
      <c r="G17" s="41"/>
      <c r="H17" s="15">
        <v>1</v>
      </c>
    </row>
    <row r="18" spans="1:8">
      <c r="A18" s="41" t="s">
        <v>22</v>
      </c>
      <c r="B18" s="41"/>
      <c r="C18" s="41"/>
      <c r="D18" s="41"/>
      <c r="E18" s="41"/>
      <c r="F18" s="41"/>
      <c r="G18" s="41"/>
      <c r="H18" s="15">
        <v>15</v>
      </c>
    </row>
    <row r="19" spans="1:8">
      <c r="A19" s="41" t="s">
        <v>23</v>
      </c>
      <c r="B19" s="41"/>
      <c r="C19" s="41"/>
      <c r="D19" s="41"/>
      <c r="E19" s="41"/>
      <c r="F19" s="41"/>
      <c r="G19" s="41"/>
      <c r="H19" s="15">
        <v>1</v>
      </c>
    </row>
    <row r="20" spans="1:8">
      <c r="A20" s="41" t="s">
        <v>24</v>
      </c>
      <c r="B20" s="41"/>
      <c r="C20" s="41"/>
      <c r="D20" s="41"/>
      <c r="E20" s="41"/>
      <c r="F20" s="41"/>
      <c r="G20" s="41"/>
      <c r="H20" s="15">
        <v>1</v>
      </c>
    </row>
    <row r="21" spans="1:8">
      <c r="A21" s="41" t="s">
        <v>25</v>
      </c>
      <c r="B21" s="41"/>
      <c r="C21" s="41"/>
      <c r="D21" s="41"/>
      <c r="E21" s="41"/>
      <c r="F21" s="41"/>
      <c r="G21" s="41"/>
      <c r="H21" s="15">
        <v>1</v>
      </c>
    </row>
    <row r="22" spans="1:8">
      <c r="A22" s="41" t="s">
        <v>26</v>
      </c>
      <c r="B22" s="41"/>
      <c r="C22" s="41"/>
      <c r="D22" s="41"/>
      <c r="E22" s="41"/>
      <c r="F22" s="41"/>
      <c r="G22" s="41"/>
      <c r="H22" s="15">
        <v>1</v>
      </c>
    </row>
    <row r="23" spans="1:8">
      <c r="A23" s="41" t="s">
        <v>27</v>
      </c>
      <c r="B23" s="41"/>
      <c r="C23" s="41"/>
      <c r="D23" s="41"/>
      <c r="E23" s="41"/>
      <c r="F23" s="41"/>
      <c r="G23" s="41"/>
      <c r="H23" s="15">
        <v>15</v>
      </c>
    </row>
    <row r="24" spans="1:8">
      <c r="A24" s="41" t="s">
        <v>28</v>
      </c>
      <c r="B24" s="41"/>
      <c r="C24" s="41"/>
      <c r="D24" s="41"/>
      <c r="E24" s="41"/>
      <c r="F24" s="41"/>
      <c r="G24" s="41"/>
      <c r="H24" s="15">
        <v>1</v>
      </c>
    </row>
    <row r="25" spans="1:8">
      <c r="A25" s="41" t="s">
        <v>29</v>
      </c>
      <c r="B25" s="41"/>
      <c r="C25" s="41"/>
      <c r="D25" s="41"/>
      <c r="E25" s="41"/>
      <c r="F25" s="41"/>
      <c r="G25" s="41"/>
      <c r="H25" s="15">
        <v>1</v>
      </c>
    </row>
  </sheetData>
  <sheetProtection selectLockedCells="1"/>
  <mergeCells count="21">
    <mergeCell ref="A24:G24"/>
    <mergeCell ref="A25:G25"/>
    <mergeCell ref="A18:G18"/>
    <mergeCell ref="A19:G19"/>
    <mergeCell ref="A20:G20"/>
    <mergeCell ref="A21:G21"/>
    <mergeCell ref="A22:G22"/>
    <mergeCell ref="A23:G23"/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9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3" t="s">
        <v>74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5" t="s">
        <v>30</v>
      </c>
      <c r="B6" s="45"/>
      <c r="C6" s="45"/>
      <c r="D6" s="45"/>
      <c r="E6" s="45"/>
      <c r="F6" s="45"/>
      <c r="G6" s="23" t="s">
        <v>31</v>
      </c>
      <c r="H6" s="24">
        <f>25*Aktivnosti!H8</f>
        <v>100</v>
      </c>
      <c r="I6" s="23" t="s">
        <v>32</v>
      </c>
      <c r="J6" s="24">
        <f>30*Aktivnosti!H8</f>
        <v>120</v>
      </c>
      <c r="K6" s="5" t="s">
        <v>33</v>
      </c>
    </row>
    <row r="7" spans="1:11">
      <c r="A7" s="44" t="s">
        <v>34</v>
      </c>
      <c r="B7" s="44"/>
      <c r="C7" s="44"/>
      <c r="D7" s="44"/>
      <c r="E7" s="44"/>
      <c r="F7" s="44"/>
      <c r="G7" s="6">
        <f>15*(Aktivnosti!H9+Aktivnosti!H10+Aktivnosti!H11)*Norme!H6</f>
        <v>22.5</v>
      </c>
      <c r="H7" s="5"/>
      <c r="I7" s="6"/>
      <c r="J7" s="5"/>
      <c r="K7" s="7">
        <f>G7/$G$23</f>
        <v>0.22277227722772278</v>
      </c>
    </row>
    <row r="8" spans="1:11">
      <c r="A8" s="44" t="s">
        <v>35</v>
      </c>
      <c r="B8" s="44"/>
      <c r="C8" s="44"/>
      <c r="D8" s="44"/>
      <c r="E8" s="44"/>
      <c r="F8" s="44"/>
      <c r="G8" s="6">
        <f>(Aktivnosti!H12/Norme!H7)+(Aktivnosti!H13/Norme!H8)+(Aktivnosti!H14/Norme!H12)</f>
        <v>18.333333333333336</v>
      </c>
      <c r="H8" s="5"/>
      <c r="I8" s="6"/>
      <c r="J8" s="5"/>
      <c r="K8" s="7">
        <f t="shared" ref="K8:K22" si="0">G8/$G$23</f>
        <v>0.18151815181518155</v>
      </c>
    </row>
    <row r="9" spans="1:11">
      <c r="A9" s="44" t="s">
        <v>36</v>
      </c>
      <c r="B9" s="44"/>
      <c r="C9" s="44"/>
      <c r="D9" s="44"/>
      <c r="E9" s="44"/>
      <c r="F9" s="44"/>
      <c r="G9" s="6">
        <f>(Aktivnosti!H12/Norme!H10)+(Aktivnosti!H13/Norme!H11)+(Aktivnosti!H14/Norme!H13)</f>
        <v>29.166666666666668</v>
      </c>
      <c r="H9" s="5"/>
      <c r="I9" s="6"/>
      <c r="J9" s="5"/>
      <c r="K9" s="7">
        <f t="shared" si="0"/>
        <v>0.28877887788778878</v>
      </c>
    </row>
    <row r="10" spans="1:11">
      <c r="A10" s="46" t="s">
        <v>61</v>
      </c>
      <c r="B10" s="44"/>
      <c r="C10" s="44"/>
      <c r="D10" s="44"/>
      <c r="E10" s="44"/>
      <c r="F10" s="44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4" t="s">
        <v>37</v>
      </c>
      <c r="B11" s="44"/>
      <c r="C11" s="44"/>
      <c r="D11" s="44"/>
      <c r="E11" s="44"/>
      <c r="F11" s="44"/>
      <c r="G11" s="6">
        <f>Aktivnosti!H16/Norme!H14</f>
        <v>30</v>
      </c>
      <c r="H11" s="5"/>
      <c r="I11" s="6"/>
      <c r="J11" s="5"/>
      <c r="K11" s="7">
        <f t="shared" si="0"/>
        <v>0.29702970297029702</v>
      </c>
    </row>
    <row r="12" spans="1:11">
      <c r="A12" s="44" t="s">
        <v>38</v>
      </c>
      <c r="B12" s="44"/>
      <c r="C12" s="44"/>
      <c r="D12" s="44"/>
      <c r="E12" s="44"/>
      <c r="F12" s="44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4" t="s">
        <v>39</v>
      </c>
      <c r="B13" s="44"/>
      <c r="C13" s="44"/>
      <c r="D13" s="44"/>
      <c r="E13" s="44"/>
      <c r="F13" s="44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4" t="s">
        <v>77</v>
      </c>
      <c r="B14" s="44"/>
      <c r="C14" s="44"/>
      <c r="D14" s="44"/>
      <c r="E14" s="44"/>
      <c r="F14" s="44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4" t="s">
        <v>64</v>
      </c>
      <c r="B15" s="44"/>
      <c r="C15" s="44"/>
      <c r="D15" s="44"/>
      <c r="E15" s="44"/>
      <c r="F15" s="44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4" t="s">
        <v>40</v>
      </c>
      <c r="B16" s="44"/>
      <c r="C16" s="44"/>
      <c r="D16" s="44"/>
      <c r="E16" s="44"/>
      <c r="F16" s="44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4" t="s">
        <v>41</v>
      </c>
      <c r="B17" s="44"/>
      <c r="C17" s="44"/>
      <c r="D17" s="44"/>
      <c r="E17" s="44"/>
      <c r="F17" s="44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4" t="s">
        <v>42</v>
      </c>
      <c r="B18" s="44"/>
      <c r="C18" s="44"/>
      <c r="D18" s="44"/>
      <c r="E18" s="44"/>
      <c r="F18" s="44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4" t="s">
        <v>43</v>
      </c>
      <c r="B19" s="44"/>
      <c r="C19" s="44"/>
      <c r="D19" s="44"/>
      <c r="E19" s="44"/>
      <c r="F19" s="44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4" t="s">
        <v>44</v>
      </c>
      <c r="B20" s="44"/>
      <c r="C20" s="44"/>
      <c r="D20" s="44"/>
      <c r="E20" s="44"/>
      <c r="F20" s="44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4" t="s">
        <v>45</v>
      </c>
      <c r="B21" s="44"/>
      <c r="C21" s="44"/>
      <c r="D21" s="44"/>
      <c r="E21" s="44"/>
      <c r="F21" s="44"/>
      <c r="G21" s="6">
        <f>Aktivnosti!H26/Norme!H24</f>
        <v>1</v>
      </c>
      <c r="H21" s="5"/>
      <c r="I21" s="6"/>
      <c r="J21" s="5"/>
      <c r="K21" s="7">
        <f t="shared" si="0"/>
        <v>9.9009900990099011E-3</v>
      </c>
    </row>
    <row r="22" spans="1:11">
      <c r="A22" s="44" t="s">
        <v>46</v>
      </c>
      <c r="B22" s="44"/>
      <c r="C22" s="44"/>
      <c r="D22" s="44"/>
      <c r="E22" s="44"/>
      <c r="F22" s="44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8" t="s">
        <v>47</v>
      </c>
      <c r="B23" s="48"/>
      <c r="C23" s="48"/>
      <c r="D23" s="48"/>
      <c r="E23" s="48"/>
      <c r="F23" s="48"/>
      <c r="G23" s="8">
        <f>SUM(G7:G22)</f>
        <v>101</v>
      </c>
      <c r="H23" s="4"/>
      <c r="I23" s="8"/>
      <c r="J23" s="4"/>
      <c r="K23" s="9">
        <f>SUM(K7:K22)</f>
        <v>1</v>
      </c>
    </row>
    <row r="24" spans="1:11" ht="28.5" customHeight="1">
      <c r="A24" s="49" t="s">
        <v>48</v>
      </c>
      <c r="B24" s="49"/>
      <c r="C24" s="49"/>
      <c r="D24" s="49"/>
      <c r="E24" s="49"/>
      <c r="F24" s="49"/>
      <c r="G24" s="50" t="str">
        <f>IF(G23&lt;H6,"nedovoljno",IF(G23&gt;J6,"previše","OK"))</f>
        <v>OK</v>
      </c>
      <c r="H24" s="50"/>
      <c r="I24" s="50"/>
      <c r="J24" s="50"/>
      <c r="K24" s="50"/>
    </row>
    <row r="25" spans="1:11">
      <c r="A25" s="47" t="s">
        <v>70</v>
      </c>
      <c r="B25" s="47"/>
      <c r="C25" s="47"/>
      <c r="D25" s="47"/>
      <c r="E25" s="47"/>
      <c r="F25" s="47"/>
      <c r="G25" s="20" t="s">
        <v>31</v>
      </c>
      <c r="H25" s="21">
        <f>G23/30</f>
        <v>3.3666666666666667</v>
      </c>
      <c r="I25" s="20" t="s">
        <v>32</v>
      </c>
      <c r="J25" s="21">
        <f>G23/25</f>
        <v>4.04</v>
      </c>
      <c r="K25" s="22"/>
    </row>
  </sheetData>
  <sheetProtection selectLockedCells="1" selectUnlockedCells="1"/>
  <mergeCells count="22"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Rukovanje materijalima i doprema</v>
      </c>
    </row>
    <row r="7" spans="1:2">
      <c r="A7" s="18" t="s">
        <v>69</v>
      </c>
      <c r="B7" s="19">
        <f>IF(Proračun!G24="OK",Proračun!G7,"")</f>
        <v>22.5</v>
      </c>
    </row>
    <row r="8" spans="1:2">
      <c r="A8" s="18" t="s">
        <v>67</v>
      </c>
      <c r="B8" s="19">
        <f>IF(Proračun!G24="OK",SUM(Proračun!G8:G22),"")</f>
        <v>78.5</v>
      </c>
    </row>
    <row r="9" spans="1:2">
      <c r="A9" s="18" t="s">
        <v>68</v>
      </c>
      <c r="B9" s="19">
        <f>IF(Proračun!G24="OK",B7+B8,"")</f>
        <v>101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Rudarsko geološko građevinski fakultet u Tuzli</dc:creator>
  <cp:lastModifiedBy>suncica.masic@hotmail.com</cp:lastModifiedBy>
  <dcterms:created xsi:type="dcterms:W3CDTF">2006-09-16T00:00:00Z</dcterms:created>
  <dcterms:modified xsi:type="dcterms:W3CDTF">2025-03-12T08:58:08Z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