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nci\OneDrive\Dokumenti\INOVIRANJE_I CIKLUS_3_3_25s\I ciklus\silabusi\I god_NOVI\KALKULATOR_I_GODINA\"/>
    </mc:Choice>
  </mc:AlternateContent>
  <bookViews>
    <workbookView xWindow="-105" yWindow="-105" windowWidth="23250" windowHeight="12570" activeTab="3"/>
  </bookViews>
  <sheets>
    <sheet name="Aktivnosti" sheetId="1" r:id="rId1"/>
    <sheet name="Norme" sheetId="6" r:id="rId2"/>
    <sheet name="Proračun" sheetId="7" r:id="rId3"/>
    <sheet name="Aneks" sheetId="3" r:id="rId4"/>
    <sheet name="Sheet1" sheetId="4" r:id="rId5"/>
    <sheet name="Sheet2" sheetId="5" r:id="rId6"/>
  </sheets>
  <calcPr calcId="152511"/>
</workbook>
</file>

<file path=xl/calcChain.xml><?xml version="1.0" encoding="utf-8"?>
<calcChain xmlns="http://schemas.openxmlformats.org/spreadsheetml/2006/main">
  <c r="G8" i="7" l="1"/>
  <c r="B5" i="3"/>
  <c r="B6" i="3"/>
  <c r="B4" i="3"/>
  <c r="I14" i="6"/>
  <c r="I13" i="6"/>
  <c r="I12" i="6"/>
  <c r="I11" i="6"/>
  <c r="I10" i="6"/>
  <c r="I9" i="6"/>
  <c r="I8" i="6"/>
  <c r="I7" i="6"/>
  <c r="G10" i="7"/>
  <c r="G22" i="7"/>
  <c r="G21" i="7"/>
  <c r="G20" i="7"/>
  <c r="G19" i="7"/>
  <c r="G18" i="7"/>
  <c r="G17" i="7"/>
  <c r="G16" i="7"/>
  <c r="G15" i="7"/>
  <c r="G14" i="7"/>
  <c r="G13" i="7"/>
  <c r="G12" i="7"/>
  <c r="G11" i="7"/>
  <c r="G9" i="7"/>
  <c r="G7" i="7"/>
  <c r="J6" i="7"/>
  <c r="H6" i="7"/>
  <c r="G23" i="7" l="1"/>
  <c r="H25" i="7" l="1"/>
  <c r="J25" i="7"/>
  <c r="K22" i="7"/>
  <c r="K10" i="7"/>
  <c r="K15" i="7"/>
  <c r="K18" i="7"/>
  <c r="K14" i="7"/>
  <c r="K20" i="7"/>
  <c r="K16" i="7"/>
  <c r="K11" i="7"/>
  <c r="K9" i="7"/>
  <c r="K21" i="7"/>
  <c r="K19" i="7"/>
  <c r="K17" i="7"/>
  <c r="G24" i="7"/>
  <c r="K13" i="7"/>
  <c r="K8" i="7"/>
  <c r="K12" i="7"/>
  <c r="K7" i="7"/>
  <c r="B8" i="3" l="1"/>
  <c r="B7" i="3"/>
  <c r="K23" i="7"/>
  <c r="B9" i="3" l="1"/>
</calcChain>
</file>

<file path=xl/sharedStrings.xml><?xml version="1.0" encoding="utf-8"?>
<sst xmlns="http://schemas.openxmlformats.org/spreadsheetml/2006/main" count="86" uniqueCount="81">
  <si>
    <t>Organizaciona jedinica</t>
  </si>
  <si>
    <t>Studijski program</t>
  </si>
  <si>
    <t>Nastavni predmet</t>
  </si>
  <si>
    <t>Broj ECTS</t>
  </si>
  <si>
    <t>Broj sati predavanja sedmično</t>
  </si>
  <si>
    <t xml:space="preserve">Broj sati auditornih vježbi sedmično </t>
  </si>
  <si>
    <t>Broj sati laboratorijskih vježbi sedmično</t>
  </si>
  <si>
    <t>Broj stranica literature (strani jezik)</t>
  </si>
  <si>
    <t>Pisani rad (broj riječi)</t>
  </si>
  <si>
    <t>Prikupljanje literature, procjena vremena u satima</t>
  </si>
  <si>
    <t>Usmeno izlaganje, trajanje u minutama</t>
  </si>
  <si>
    <t>Izrada zadaće, procjena vremena u satima</t>
  </si>
  <si>
    <t>Izrada zadataka, procjena vremena u satima</t>
  </si>
  <si>
    <t>Izrada vježbi, procjena vremena u satima</t>
  </si>
  <si>
    <t>Praktični rad, procjena vremena u satima</t>
  </si>
  <si>
    <t>Praktično polaganje ispita, procjena vremena u minutama</t>
  </si>
  <si>
    <t>Polaganje ispita izvan termina nastave, procjena vremena u satima</t>
  </si>
  <si>
    <t>Ostale aktivnosti, procjena vremena u satima</t>
  </si>
  <si>
    <t>Norme</t>
  </si>
  <si>
    <t>1 sat nastave = 0,75 SRS</t>
  </si>
  <si>
    <t>Prikupljanje podataka 1 sat = 1 SRS</t>
  </si>
  <si>
    <t>Prikupljanje literature 1 sat = 1 SRS</t>
  </si>
  <si>
    <t>Usmeno izlaganje 15 minuta = 1 SRS</t>
  </si>
  <si>
    <t>Izrada zadaće 1 sat = 1 SRS</t>
  </si>
  <si>
    <t>Izrada zadataka 1 sat = 1 SRS</t>
  </si>
  <si>
    <t>Izrada vježbi 1 sat = 1 SRS</t>
  </si>
  <si>
    <t>Praktični rad 1 sat = 1 SRS</t>
  </si>
  <si>
    <t>Praktično polaganje ispita 15 minuta = 1 SRS</t>
  </si>
  <si>
    <t>Polaganje ispita izvan termina nastave 1 sat = 1 SRS</t>
  </si>
  <si>
    <t>Ostale aktivnosti 1 sat = 1 SRS</t>
  </si>
  <si>
    <t>Broj SRS na osnovu ECTS, interval</t>
  </si>
  <si>
    <t>od</t>
  </si>
  <si>
    <t>do</t>
  </si>
  <si>
    <t>Učešće</t>
  </si>
  <si>
    <t>Odrađeni SRS na nastavi</t>
  </si>
  <si>
    <t>Odrađeni SRS na čitanju</t>
  </si>
  <si>
    <t>Odrađeni SRS na učenju</t>
  </si>
  <si>
    <t>Odrađeni SRS na pisanju</t>
  </si>
  <si>
    <t>Odrađeni SRS na prikupljanju podataka</t>
  </si>
  <si>
    <t>Odrađeni SRS na prikupljanju literature</t>
  </si>
  <si>
    <t>Odrađeni SRS na izradi zadaće</t>
  </si>
  <si>
    <t>Odrađeni SRS na izradi zadataka</t>
  </si>
  <si>
    <t>Odrađeni SRS na izradi vježbi</t>
  </si>
  <si>
    <t>Odrađeni SRS na praktičnom radu</t>
  </si>
  <si>
    <t>Odrađeni SRS na praktičnom polaganju ispita</t>
  </si>
  <si>
    <t>Odrađeni SRS na polaganju ispita izvan termina nastave</t>
  </si>
  <si>
    <t>Odrađeni SRS na obavljanju ostalih aktivnosti</t>
  </si>
  <si>
    <t>Ukupan broj SRS na nastavnom predmetu</t>
  </si>
  <si>
    <t>Ocjena primjerenosti ukupnog broja SRS na nastavnom predmetu</t>
  </si>
  <si>
    <t>Broj stranica literature (jezik studija), jednostavni tekst</t>
  </si>
  <si>
    <t>Broj stranica literature (jezik studija), složeni tekst</t>
  </si>
  <si>
    <t>Prikupljanje podataka od objekata istraživanja, procjena vremena u satima</t>
  </si>
  <si>
    <t>Čitanje, jednostavni tekst, upisati broj stranica (15-20) za 1 SRS</t>
  </si>
  <si>
    <t>Čitanje, složeni tekst, upisati broj stranica (10-12) za 1 SRS</t>
  </si>
  <si>
    <t>Učenje strani jezik, upisati broj stranica (7-8) za 1 SRS</t>
  </si>
  <si>
    <t>Učenje, jednostavna materija, upisati broj stranica (10-12) za 1 SRS</t>
  </si>
  <si>
    <t>Učenje, složena materija, upisati broj stranica (7-8) za 1 SRS</t>
  </si>
  <si>
    <t>Čitanje strani jezik, upisati broj stranica (10-12) za 1 SRS</t>
  </si>
  <si>
    <t>Čitanje lektire/primarne literature, upisati broj stranica (15-20) za 1 SRS</t>
  </si>
  <si>
    <t>Pisanje, upisati broj riječi (150-200 ili 1/2 kartice teksta) za 1 SRS</t>
  </si>
  <si>
    <t>Broj stranica teksta za čitanje (lektira/primarna literatura i sl.)</t>
  </si>
  <si>
    <t>Odrađeni SRS na čitanju teksta (lektira/primarna literatura i drugi tekstovi)</t>
  </si>
  <si>
    <t>Proračun studentskog radnog opterećenja, izražen u SRS</t>
  </si>
  <si>
    <t>Aktivnosti</t>
  </si>
  <si>
    <t>Odrađeni SRS na usmenom izlaganju</t>
  </si>
  <si>
    <t>ANEKS SILABUSA</t>
  </si>
  <si>
    <t>UNIVERZITET U TUZLI</t>
  </si>
  <si>
    <t>Individualni rad</t>
  </si>
  <si>
    <t>Ukupno</t>
  </si>
  <si>
    <t>Nastava</t>
  </si>
  <si>
    <t>ECTS interval prema ukupnom broju SRS na nastavnom predmetu</t>
  </si>
  <si>
    <t>Eventualne napomene uz Aktivnosti</t>
  </si>
  <si>
    <t>KALKULATOR STUDENTSKOG RADNOG OPTEREĆENJA                                             IZRAŽENOG U STUDENTSKIM RADNIM SATIMA (SRS)/KALKULATOR ECTS</t>
  </si>
  <si>
    <t>KALKULATOR STUDENTSKOG RADNOG OPTEREĆENJA                                            IZRAŽENOG U STUDENTSKIM RADNIM SATIMA (SRS)/KALKULATOR ECTS</t>
  </si>
  <si>
    <t>KALKULATOR STUDENTSKOG RADNOG OPTEREĆENJA                                                                                                                   IZRAŽENOG U STUDENTSKIM RADNIM SATIMA (SRS)/KALKULATOR ECTS</t>
  </si>
  <si>
    <t>Korištenje dopunske literature, procjena vremena u satima</t>
  </si>
  <si>
    <t>Korištenje dopunske literature 1 sat = 1 SRS</t>
  </si>
  <si>
    <t>Odrađeni SRS na korištenju dopunske literature</t>
  </si>
  <si>
    <t>Rudarsko-geološko-građevinski fakultet</t>
  </si>
  <si>
    <t>Rudarstvo</t>
  </si>
  <si>
    <t>Ležišta mineralnih sirovina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</si>
</sst>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10" borderId="0" applyNumberFormat="0" applyBorder="0" applyAlignment="0" applyProtection="0"/>
  </cellStyleXfs>
  <cellXfs count="52">
    <xf numFmtId="0" fontId="0" fillId="0" borderId="0" xfId="0"/>
    <xf numFmtId="0" fontId="5" fillId="2" borderId="0" xfId="0" applyFont="1" applyFill="1"/>
    <xf numFmtId="0" fontId="0" fillId="2" borderId="0" xfId="0" applyFill="1"/>
    <xf numFmtId="0" fontId="0" fillId="3" borderId="0" xfId="0" applyFill="1"/>
    <xf numFmtId="0" fontId="5" fillId="6" borderId="0" xfId="0" applyFont="1" applyFill="1"/>
    <xf numFmtId="0" fontId="0" fillId="6" borderId="0" xfId="0" applyFill="1"/>
    <xf numFmtId="2" fontId="0" fillId="6" borderId="0" xfId="0" applyNumberFormat="1" applyFill="1"/>
    <xf numFmtId="10" fontId="0" fillId="6" borderId="0" xfId="0" applyNumberFormat="1" applyFill="1"/>
    <xf numFmtId="2" fontId="5" fillId="6" borderId="0" xfId="0" applyNumberFormat="1" applyFont="1" applyFill="1"/>
    <xf numFmtId="10" fontId="5" fillId="6" borderId="0" xfId="0" applyNumberFormat="1" applyFont="1" applyFill="1"/>
    <xf numFmtId="0" fontId="0" fillId="0" borderId="0" xfId="0" applyProtection="1">
      <protection locked="0"/>
    </xf>
    <xf numFmtId="1" fontId="0" fillId="5" borderId="0" xfId="0" applyNumberFormat="1" applyFill="1" applyProtection="1">
      <protection locked="0"/>
    </xf>
    <xf numFmtId="0" fontId="5" fillId="4" borderId="0" xfId="0" applyFont="1" applyFill="1"/>
    <xf numFmtId="0" fontId="0" fillId="4" borderId="0" xfId="0" applyFill="1"/>
    <xf numFmtId="2" fontId="0" fillId="4" borderId="0" xfId="0" applyNumberFormat="1" applyFill="1"/>
    <xf numFmtId="1" fontId="0" fillId="4" borderId="0" xfId="0" applyNumberFormat="1" applyFill="1"/>
    <xf numFmtId="0" fontId="7" fillId="8" borderId="0" xfId="0" applyFont="1" applyFill="1"/>
    <xf numFmtId="0" fontId="7" fillId="0" borderId="0" xfId="0" applyFont="1"/>
    <xf numFmtId="0" fontId="7" fillId="8" borderId="1" xfId="0" applyFont="1" applyFill="1" applyBorder="1"/>
    <xf numFmtId="2" fontId="7" fillId="8" borderId="1" xfId="0" applyNumberFormat="1" applyFont="1" applyFill="1" applyBorder="1"/>
    <xf numFmtId="0" fontId="9" fillId="9" borderId="0" xfId="1" applyFont="1" applyFill="1" applyAlignment="1">
      <alignment horizontal="right"/>
    </xf>
    <xf numFmtId="2" fontId="9" fillId="9" borderId="0" xfId="1" applyNumberFormat="1" applyFont="1" applyFill="1"/>
    <xf numFmtId="0" fontId="9" fillId="9" borderId="0" xfId="1" applyFont="1" applyFill="1"/>
    <xf numFmtId="0" fontId="10" fillId="9" borderId="0" xfId="1" applyFont="1" applyFill="1" applyAlignment="1">
      <alignment horizontal="right"/>
    </xf>
    <xf numFmtId="0" fontId="10" fillId="9" borderId="0" xfId="1" applyFont="1" applyFill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0" fontId="0" fillId="2" borderId="0" xfId="0" applyFill="1" applyAlignment="1">
      <alignment horizontal="left"/>
    </xf>
    <xf numFmtId="0" fontId="5" fillId="0" borderId="0" xfId="0" applyFont="1" applyAlignment="1">
      <alignment horizontal="center" wrapText="1"/>
    </xf>
    <xf numFmtId="0" fontId="2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1" fillId="3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4" fillId="4" borderId="0" xfId="0" applyFont="1" applyFill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0" fillId="6" borderId="0" xfId="0" applyFill="1" applyAlignment="1">
      <alignment horizontal="left"/>
    </xf>
    <xf numFmtId="0" fontId="10" fillId="9" borderId="0" xfId="1" applyFont="1" applyFill="1" applyAlignment="1">
      <alignment horizontal="left"/>
    </xf>
    <xf numFmtId="0" fontId="3" fillId="6" borderId="0" xfId="0" applyFont="1" applyFill="1" applyAlignment="1">
      <alignment horizontal="left"/>
    </xf>
    <xf numFmtId="0" fontId="9" fillId="9" borderId="0" xfId="0" applyFont="1" applyFill="1" applyAlignment="1">
      <alignment horizontal="left"/>
    </xf>
    <xf numFmtId="0" fontId="5" fillId="6" borderId="0" xfId="0" applyFont="1" applyFill="1" applyAlignment="1">
      <alignment horizontal="left"/>
    </xf>
    <xf numFmtId="0" fontId="5" fillId="6" borderId="0" xfId="0" applyFont="1" applyFill="1" applyAlignment="1">
      <alignment horizontal="left" vertical="center" wrapText="1"/>
    </xf>
    <xf numFmtId="0" fontId="6" fillId="7" borderId="0" xfId="0" applyFont="1" applyFill="1" applyAlignment="1">
      <alignment horizontal="center"/>
    </xf>
  </cellXfs>
  <cellStyles count="2">
    <cellStyle name="Good" xfId="1" builtinId="26"/>
    <cellStyle name="Normal" xfId="0" builtinId="0"/>
  </cellStyles>
  <dxfs count="2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  <color auto="1"/>
      </font>
      <fill>
        <patternFill>
          <bgColor theme="3" tint="0.79998168889431442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showGridLines="0" topLeftCell="A7" zoomScaleNormal="100" workbookViewId="0">
      <selection activeCell="H13" sqref="H13"/>
    </sheetView>
  </sheetViews>
  <sheetFormatPr defaultColWidth="9.140625" defaultRowHeight="15"/>
  <cols>
    <col min="1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8">
      <c r="A1" s="38" t="s">
        <v>72</v>
      </c>
      <c r="B1" s="38"/>
      <c r="C1" s="38"/>
      <c r="D1" s="38"/>
      <c r="E1" s="38"/>
      <c r="F1" s="38"/>
      <c r="G1" s="38"/>
      <c r="H1" s="38"/>
    </row>
    <row r="2" spans="1:18">
      <c r="A2" s="38"/>
      <c r="B2" s="38"/>
      <c r="C2" s="38"/>
      <c r="D2" s="38"/>
      <c r="E2" s="38"/>
      <c r="F2" s="38"/>
      <c r="G2" s="38"/>
      <c r="H2" s="38"/>
    </row>
    <row r="4" spans="1:18">
      <c r="A4" s="1" t="s">
        <v>63</v>
      </c>
      <c r="B4" s="1"/>
      <c r="C4" s="1"/>
      <c r="D4" s="1"/>
      <c r="E4" s="1"/>
      <c r="F4" s="1"/>
      <c r="G4" s="1"/>
      <c r="H4" s="2"/>
      <c r="I4" s="32" t="s">
        <v>71</v>
      </c>
      <c r="J4" s="33"/>
      <c r="K4" s="33"/>
      <c r="L4" s="33"/>
      <c r="M4" s="33"/>
      <c r="N4" s="33"/>
      <c r="O4" s="33"/>
      <c r="P4" s="33"/>
      <c r="Q4" s="33"/>
      <c r="R4" s="34"/>
    </row>
    <row r="5" spans="1:18">
      <c r="A5" s="37" t="s">
        <v>0</v>
      </c>
      <c r="B5" s="37"/>
      <c r="C5" s="37"/>
      <c r="D5" s="39" t="s">
        <v>78</v>
      </c>
      <c r="E5" s="40"/>
      <c r="F5" s="40"/>
      <c r="G5" s="40"/>
      <c r="H5" s="40"/>
      <c r="I5" s="25"/>
      <c r="J5" s="26"/>
      <c r="K5" s="26"/>
      <c r="L5" s="26"/>
      <c r="M5" s="26"/>
      <c r="N5" s="26"/>
      <c r="O5" s="26"/>
      <c r="P5" s="26"/>
      <c r="Q5" s="26"/>
      <c r="R5" s="27"/>
    </row>
    <row r="6" spans="1:18">
      <c r="A6" s="37" t="s">
        <v>1</v>
      </c>
      <c r="B6" s="37"/>
      <c r="C6" s="37"/>
      <c r="D6" s="39" t="s">
        <v>79</v>
      </c>
      <c r="E6" s="40"/>
      <c r="F6" s="40"/>
      <c r="G6" s="40"/>
      <c r="H6" s="40"/>
      <c r="I6" s="25"/>
      <c r="J6" s="26"/>
      <c r="K6" s="26"/>
      <c r="L6" s="26"/>
      <c r="M6" s="26"/>
      <c r="N6" s="26"/>
      <c r="O6" s="26"/>
      <c r="P6" s="26"/>
      <c r="Q6" s="26"/>
      <c r="R6" s="27"/>
    </row>
    <row r="7" spans="1:18">
      <c r="A7" s="37" t="s">
        <v>2</v>
      </c>
      <c r="B7" s="37"/>
      <c r="C7" s="37"/>
      <c r="D7" s="41" t="s">
        <v>80</v>
      </c>
      <c r="E7" s="40"/>
      <c r="F7" s="40"/>
      <c r="G7" s="40"/>
      <c r="H7" s="40"/>
      <c r="I7" s="25"/>
      <c r="J7" s="26"/>
      <c r="K7" s="26"/>
      <c r="L7" s="26"/>
      <c r="M7" s="26"/>
      <c r="N7" s="26"/>
      <c r="O7" s="26"/>
      <c r="P7" s="26"/>
      <c r="Q7" s="26"/>
      <c r="R7" s="27"/>
    </row>
    <row r="8" spans="1:18">
      <c r="A8" s="37" t="s">
        <v>3</v>
      </c>
      <c r="B8" s="37"/>
      <c r="C8" s="37"/>
      <c r="D8" s="37"/>
      <c r="E8" s="37"/>
      <c r="F8" s="37"/>
      <c r="G8" s="37"/>
      <c r="H8" s="3">
        <v>3</v>
      </c>
      <c r="I8" s="25"/>
      <c r="J8" s="26"/>
      <c r="K8" s="26"/>
      <c r="L8" s="26"/>
      <c r="M8" s="26"/>
      <c r="N8" s="26"/>
      <c r="O8" s="26"/>
      <c r="P8" s="26"/>
      <c r="Q8" s="26"/>
      <c r="R8" s="27"/>
    </row>
    <row r="9" spans="1:18">
      <c r="A9" s="37" t="s">
        <v>4</v>
      </c>
      <c r="B9" s="37"/>
      <c r="C9" s="37"/>
      <c r="D9" s="37"/>
      <c r="E9" s="37"/>
      <c r="F9" s="37"/>
      <c r="G9" s="37"/>
      <c r="H9" s="3">
        <v>2</v>
      </c>
      <c r="I9" s="25"/>
      <c r="J9" s="26"/>
      <c r="K9" s="26"/>
      <c r="L9" s="26"/>
      <c r="M9" s="26"/>
      <c r="N9" s="26"/>
      <c r="O9" s="26"/>
      <c r="P9" s="26"/>
      <c r="Q9" s="26"/>
      <c r="R9" s="27"/>
    </row>
    <row r="10" spans="1:18">
      <c r="A10" s="37" t="s">
        <v>5</v>
      </c>
      <c r="B10" s="37"/>
      <c r="C10" s="37"/>
      <c r="D10" s="37"/>
      <c r="E10" s="37"/>
      <c r="F10" s="37"/>
      <c r="G10" s="37"/>
      <c r="H10" s="3">
        <v>0</v>
      </c>
      <c r="I10" s="25"/>
      <c r="J10" s="26"/>
      <c r="K10" s="26"/>
      <c r="L10" s="26"/>
      <c r="M10" s="26"/>
      <c r="N10" s="26"/>
      <c r="O10" s="26"/>
      <c r="P10" s="26"/>
      <c r="Q10" s="26"/>
      <c r="R10" s="27"/>
    </row>
    <row r="11" spans="1:18">
      <c r="A11" s="37" t="s">
        <v>6</v>
      </c>
      <c r="B11" s="37"/>
      <c r="C11" s="37"/>
      <c r="D11" s="37"/>
      <c r="E11" s="37"/>
      <c r="F11" s="37"/>
      <c r="G11" s="37"/>
      <c r="H11" s="3">
        <v>0</v>
      </c>
      <c r="I11" s="25"/>
      <c r="J11" s="26"/>
      <c r="K11" s="26"/>
      <c r="L11" s="26"/>
      <c r="M11" s="26"/>
      <c r="N11" s="26"/>
      <c r="O11" s="26"/>
      <c r="P11" s="26"/>
      <c r="Q11" s="26"/>
      <c r="R11" s="27"/>
    </row>
    <row r="12" spans="1:18">
      <c r="A12" s="37" t="s">
        <v>49</v>
      </c>
      <c r="B12" s="37"/>
      <c r="C12" s="37"/>
      <c r="D12" s="37"/>
      <c r="E12" s="37"/>
      <c r="F12" s="37"/>
      <c r="G12" s="37"/>
      <c r="H12" s="3">
        <v>185</v>
      </c>
      <c r="I12" s="25"/>
      <c r="J12" s="26"/>
      <c r="K12" s="26"/>
      <c r="L12" s="26"/>
      <c r="M12" s="26"/>
      <c r="N12" s="26"/>
      <c r="O12" s="26"/>
      <c r="P12" s="26"/>
      <c r="Q12" s="26"/>
      <c r="R12" s="27"/>
    </row>
    <row r="13" spans="1:18">
      <c r="A13" s="37" t="s">
        <v>50</v>
      </c>
      <c r="B13" s="37"/>
      <c r="C13" s="37"/>
      <c r="D13" s="37"/>
      <c r="E13" s="37"/>
      <c r="F13" s="37"/>
      <c r="G13" s="37"/>
      <c r="H13" s="3">
        <v>40</v>
      </c>
      <c r="I13" s="25"/>
      <c r="J13" s="26"/>
      <c r="K13" s="26"/>
      <c r="L13" s="26"/>
      <c r="M13" s="26"/>
      <c r="N13" s="26"/>
      <c r="O13" s="26"/>
      <c r="P13" s="26"/>
      <c r="Q13" s="26"/>
      <c r="R13" s="27"/>
    </row>
    <row r="14" spans="1:18">
      <c r="A14" s="37" t="s">
        <v>7</v>
      </c>
      <c r="B14" s="37"/>
      <c r="C14" s="37"/>
      <c r="D14" s="37"/>
      <c r="E14" s="37"/>
      <c r="F14" s="37"/>
      <c r="G14" s="37"/>
      <c r="H14" s="3"/>
      <c r="I14" s="25"/>
      <c r="J14" s="26"/>
      <c r="K14" s="26"/>
      <c r="L14" s="26"/>
      <c r="M14" s="26"/>
      <c r="N14" s="26"/>
      <c r="O14" s="26"/>
      <c r="P14" s="26"/>
      <c r="Q14" s="26"/>
      <c r="R14" s="27"/>
    </row>
    <row r="15" spans="1:18">
      <c r="A15" s="35" t="s">
        <v>60</v>
      </c>
      <c r="B15" s="36"/>
      <c r="C15" s="36"/>
      <c r="D15" s="36"/>
      <c r="E15" s="36"/>
      <c r="F15" s="36"/>
      <c r="G15" s="36"/>
      <c r="H15" s="3"/>
      <c r="I15" s="25"/>
      <c r="J15" s="26"/>
      <c r="K15" s="26"/>
      <c r="L15" s="26"/>
      <c r="M15" s="26"/>
      <c r="N15" s="26"/>
      <c r="O15" s="26"/>
      <c r="P15" s="26"/>
      <c r="Q15" s="26"/>
      <c r="R15" s="27"/>
    </row>
    <row r="16" spans="1:18">
      <c r="A16" s="37" t="s">
        <v>8</v>
      </c>
      <c r="B16" s="37"/>
      <c r="C16" s="37"/>
      <c r="D16" s="37"/>
      <c r="E16" s="37"/>
      <c r="F16" s="37"/>
      <c r="G16" s="37"/>
      <c r="H16" s="3">
        <v>6000</v>
      </c>
      <c r="I16" s="25"/>
      <c r="J16" s="26"/>
      <c r="K16" s="26"/>
      <c r="L16" s="26"/>
      <c r="M16" s="26"/>
      <c r="N16" s="26"/>
      <c r="O16" s="26"/>
      <c r="P16" s="26"/>
      <c r="Q16" s="26"/>
      <c r="R16" s="27"/>
    </row>
    <row r="17" spans="1:18">
      <c r="A17" s="37" t="s">
        <v>51</v>
      </c>
      <c r="B17" s="37"/>
      <c r="C17" s="37"/>
      <c r="D17" s="37"/>
      <c r="E17" s="37"/>
      <c r="F17" s="37"/>
      <c r="G17" s="37"/>
      <c r="H17" s="3"/>
      <c r="I17" s="25"/>
      <c r="J17" s="26"/>
      <c r="K17" s="26"/>
      <c r="L17" s="26"/>
      <c r="M17" s="26"/>
      <c r="N17" s="26"/>
      <c r="O17" s="26"/>
      <c r="P17" s="26"/>
      <c r="Q17" s="26"/>
      <c r="R17" s="27"/>
    </row>
    <row r="18" spans="1:18">
      <c r="A18" s="37" t="s">
        <v>9</v>
      </c>
      <c r="B18" s="37"/>
      <c r="C18" s="37"/>
      <c r="D18" s="37"/>
      <c r="E18" s="37"/>
      <c r="F18" s="37"/>
      <c r="G18" s="37"/>
      <c r="H18" s="3"/>
      <c r="I18" s="25"/>
      <c r="J18" s="26"/>
      <c r="K18" s="26"/>
      <c r="L18" s="26"/>
      <c r="M18" s="26"/>
      <c r="N18" s="26"/>
      <c r="O18" s="26"/>
      <c r="P18" s="26"/>
      <c r="Q18" s="26"/>
      <c r="R18" s="27"/>
    </row>
    <row r="19" spans="1:18">
      <c r="A19" s="37" t="s">
        <v>75</v>
      </c>
      <c r="B19" s="37"/>
      <c r="C19" s="37"/>
      <c r="D19" s="37"/>
      <c r="E19" s="37"/>
      <c r="F19" s="37"/>
      <c r="G19" s="37"/>
      <c r="H19" s="3"/>
      <c r="I19" s="28"/>
      <c r="J19" s="26"/>
      <c r="K19" s="26"/>
      <c r="L19" s="26"/>
      <c r="M19" s="26"/>
      <c r="N19" s="26"/>
      <c r="O19" s="26"/>
      <c r="P19" s="26"/>
      <c r="Q19" s="26"/>
      <c r="R19" s="27"/>
    </row>
    <row r="20" spans="1:18">
      <c r="A20" s="37" t="s">
        <v>10</v>
      </c>
      <c r="B20" s="37"/>
      <c r="C20" s="37"/>
      <c r="D20" s="37"/>
      <c r="E20" s="37"/>
      <c r="F20" s="37"/>
      <c r="G20" s="37"/>
      <c r="H20" s="3"/>
      <c r="I20" s="25"/>
      <c r="J20" s="26"/>
      <c r="K20" s="26"/>
      <c r="L20" s="26"/>
      <c r="M20" s="26"/>
      <c r="N20" s="26"/>
      <c r="O20" s="26"/>
      <c r="P20" s="26"/>
      <c r="Q20" s="26"/>
      <c r="R20" s="27"/>
    </row>
    <row r="21" spans="1:18">
      <c r="A21" s="37" t="s">
        <v>11</v>
      </c>
      <c r="B21" s="37"/>
      <c r="C21" s="37"/>
      <c r="D21" s="37"/>
      <c r="E21" s="37"/>
      <c r="F21" s="37"/>
      <c r="G21" s="37"/>
      <c r="H21" s="3"/>
      <c r="I21" s="25"/>
      <c r="J21" s="26"/>
      <c r="K21" s="26"/>
      <c r="L21" s="26"/>
      <c r="M21" s="26"/>
      <c r="N21" s="26"/>
      <c r="O21" s="26"/>
      <c r="P21" s="26"/>
      <c r="Q21" s="26"/>
      <c r="R21" s="27"/>
    </row>
    <row r="22" spans="1:18">
      <c r="A22" s="37" t="s">
        <v>12</v>
      </c>
      <c r="B22" s="37"/>
      <c r="C22" s="37"/>
      <c r="D22" s="37"/>
      <c r="E22" s="37"/>
      <c r="F22" s="37"/>
      <c r="G22" s="37"/>
      <c r="H22" s="3"/>
      <c r="I22" s="28"/>
      <c r="J22" s="26"/>
      <c r="K22" s="26"/>
      <c r="L22" s="26"/>
      <c r="M22" s="26"/>
      <c r="N22" s="26"/>
      <c r="O22" s="26"/>
      <c r="P22" s="26"/>
      <c r="Q22" s="26"/>
      <c r="R22" s="27"/>
    </row>
    <row r="23" spans="1:18">
      <c r="A23" s="37" t="s">
        <v>13</v>
      </c>
      <c r="B23" s="37"/>
      <c r="C23" s="37"/>
      <c r="D23" s="37"/>
      <c r="E23" s="37"/>
      <c r="F23" s="37"/>
      <c r="G23" s="37"/>
      <c r="H23" s="3"/>
      <c r="I23" s="25"/>
      <c r="J23" s="26"/>
      <c r="K23" s="26"/>
      <c r="L23" s="26"/>
      <c r="M23" s="26"/>
      <c r="N23" s="26"/>
      <c r="O23" s="26"/>
      <c r="P23" s="26"/>
      <c r="Q23" s="26"/>
      <c r="R23" s="27"/>
    </row>
    <row r="24" spans="1:18">
      <c r="A24" s="37" t="s">
        <v>14</v>
      </c>
      <c r="B24" s="37"/>
      <c r="C24" s="37"/>
      <c r="D24" s="37"/>
      <c r="E24" s="37"/>
      <c r="F24" s="37"/>
      <c r="G24" s="37"/>
      <c r="H24" s="3"/>
      <c r="I24" s="25"/>
      <c r="J24" s="26"/>
      <c r="K24" s="26"/>
      <c r="L24" s="26"/>
      <c r="M24" s="26"/>
      <c r="N24" s="26"/>
      <c r="O24" s="26"/>
      <c r="P24" s="26"/>
      <c r="Q24" s="26"/>
      <c r="R24" s="27"/>
    </row>
    <row r="25" spans="1:18">
      <c r="A25" s="37" t="s">
        <v>15</v>
      </c>
      <c r="B25" s="37"/>
      <c r="C25" s="37"/>
      <c r="D25" s="37"/>
      <c r="E25" s="37"/>
      <c r="F25" s="37"/>
      <c r="G25" s="37"/>
      <c r="H25" s="3"/>
      <c r="I25" s="25"/>
      <c r="J25" s="26"/>
      <c r="K25" s="26"/>
      <c r="L25" s="26"/>
      <c r="M25" s="26"/>
      <c r="N25" s="26"/>
      <c r="O25" s="26"/>
      <c r="P25" s="26"/>
      <c r="Q25" s="26"/>
      <c r="R25" s="27"/>
    </row>
    <row r="26" spans="1:18">
      <c r="A26" s="37" t="s">
        <v>16</v>
      </c>
      <c r="B26" s="37"/>
      <c r="C26" s="37"/>
      <c r="D26" s="37"/>
      <c r="E26" s="37"/>
      <c r="F26" s="37"/>
      <c r="G26" s="37"/>
      <c r="H26" s="3">
        <v>2</v>
      </c>
      <c r="I26" s="25"/>
      <c r="J26" s="26"/>
      <c r="K26" s="26"/>
      <c r="L26" s="26"/>
      <c r="M26" s="26"/>
      <c r="N26" s="26"/>
      <c r="O26" s="26"/>
      <c r="P26" s="26"/>
      <c r="Q26" s="26"/>
      <c r="R26" s="27"/>
    </row>
    <row r="27" spans="1:18">
      <c r="A27" s="37" t="s">
        <v>17</v>
      </c>
      <c r="B27" s="37"/>
      <c r="C27" s="37"/>
      <c r="D27" s="37"/>
      <c r="E27" s="37"/>
      <c r="F27" s="37"/>
      <c r="G27" s="37"/>
      <c r="H27" s="3"/>
      <c r="I27" s="29"/>
      <c r="J27" s="30"/>
      <c r="K27" s="30"/>
      <c r="L27" s="30"/>
      <c r="M27" s="30"/>
      <c r="N27" s="30"/>
      <c r="O27" s="30"/>
      <c r="P27" s="30"/>
      <c r="Q27" s="30"/>
      <c r="R27" s="31"/>
    </row>
  </sheetData>
  <mergeCells count="51">
    <mergeCell ref="D5:H5"/>
    <mergeCell ref="A6:C6"/>
    <mergeCell ref="D6:H6"/>
    <mergeCell ref="A7:C7"/>
    <mergeCell ref="D7:H7"/>
    <mergeCell ref="A1:H2"/>
    <mergeCell ref="A19:G19"/>
    <mergeCell ref="A20:G20"/>
    <mergeCell ref="A21:G21"/>
    <mergeCell ref="A22:G22"/>
    <mergeCell ref="A13:G13"/>
    <mergeCell ref="A14:G14"/>
    <mergeCell ref="A16:G16"/>
    <mergeCell ref="A17:G17"/>
    <mergeCell ref="A18:G18"/>
    <mergeCell ref="A8:G8"/>
    <mergeCell ref="A9:G9"/>
    <mergeCell ref="A10:G10"/>
    <mergeCell ref="A11:G11"/>
    <mergeCell ref="A12:G12"/>
    <mergeCell ref="A5:C5"/>
    <mergeCell ref="A15:G15"/>
    <mergeCell ref="A24:G24"/>
    <mergeCell ref="A25:G25"/>
    <mergeCell ref="A26:G26"/>
    <mergeCell ref="A27:G27"/>
    <mergeCell ref="A23:G23"/>
    <mergeCell ref="I4:R4"/>
    <mergeCell ref="I20:R20"/>
    <mergeCell ref="I19:R19"/>
    <mergeCell ref="I18:R18"/>
    <mergeCell ref="I17:R17"/>
    <mergeCell ref="I16:R16"/>
    <mergeCell ref="I15:R15"/>
    <mergeCell ref="I14:R14"/>
    <mergeCell ref="I13:R13"/>
    <mergeCell ref="I12:R12"/>
    <mergeCell ref="I11:R11"/>
    <mergeCell ref="I10:R10"/>
    <mergeCell ref="I9:R9"/>
    <mergeCell ref="I8:R8"/>
    <mergeCell ref="I5:R5"/>
    <mergeCell ref="I6:R6"/>
    <mergeCell ref="I7:R7"/>
    <mergeCell ref="I22:R22"/>
    <mergeCell ref="I21:R21"/>
    <mergeCell ref="I27:R27"/>
    <mergeCell ref="I26:R26"/>
    <mergeCell ref="I25:R25"/>
    <mergeCell ref="I24:R24"/>
    <mergeCell ref="I23:R23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opLeftCell="A16" zoomScale="160" zoomScaleNormal="160" workbookViewId="0">
      <selection activeCell="A18" sqref="A18:G18"/>
    </sheetView>
  </sheetViews>
  <sheetFormatPr defaultColWidth="9.140625" defaultRowHeight="15"/>
  <cols>
    <col min="1" max="7" width="9.140625" style="10" customWidth="1"/>
    <col min="8" max="8" width="6.85546875" style="10" customWidth="1"/>
    <col min="9" max="9" width="4.5703125" style="10" customWidth="1"/>
    <col min="10" max="10" width="6.85546875" style="10" customWidth="1"/>
    <col min="11" max="16384" width="9.140625" style="10"/>
  </cols>
  <sheetData>
    <row r="1" spans="1:11">
      <c r="A1" s="38" t="s">
        <v>73</v>
      </c>
      <c r="B1" s="38"/>
      <c r="C1" s="38"/>
      <c r="D1" s="38"/>
      <c r="E1" s="38"/>
      <c r="F1" s="38"/>
      <c r="G1" s="38"/>
      <c r="H1" s="38"/>
    </row>
    <row r="2" spans="1:11">
      <c r="A2" s="38"/>
      <c r="B2" s="38"/>
      <c r="C2" s="38"/>
      <c r="D2" s="38"/>
      <c r="E2" s="38"/>
      <c r="F2" s="38"/>
      <c r="G2" s="38"/>
      <c r="H2" s="38"/>
    </row>
    <row r="3" spans="1:11">
      <c r="A3"/>
      <c r="B3"/>
      <c r="C3"/>
      <c r="D3"/>
      <c r="E3"/>
      <c r="F3"/>
      <c r="G3"/>
      <c r="H3"/>
    </row>
    <row r="4" spans="1:11">
      <c r="A4"/>
      <c r="B4"/>
      <c r="C4"/>
      <c r="D4"/>
      <c r="E4"/>
      <c r="F4"/>
      <c r="G4"/>
      <c r="H4"/>
    </row>
    <row r="5" spans="1:11">
      <c r="A5" s="12" t="s">
        <v>18</v>
      </c>
      <c r="B5" s="12"/>
      <c r="C5" s="12"/>
      <c r="D5" s="12"/>
      <c r="E5" s="12"/>
      <c r="F5" s="12"/>
      <c r="G5" s="12"/>
      <c r="H5" s="13"/>
    </row>
    <row r="6" spans="1:11">
      <c r="A6" s="42" t="s">
        <v>19</v>
      </c>
      <c r="B6" s="42"/>
      <c r="C6" s="42"/>
      <c r="D6" s="42"/>
      <c r="E6" s="42"/>
      <c r="F6" s="42"/>
      <c r="G6" s="42"/>
      <c r="H6" s="14">
        <v>0.75</v>
      </c>
    </row>
    <row r="7" spans="1:11">
      <c r="A7" s="42" t="s">
        <v>52</v>
      </c>
      <c r="B7" s="42"/>
      <c r="C7" s="42"/>
      <c r="D7" s="42"/>
      <c r="E7" s="42"/>
      <c r="F7" s="42"/>
      <c r="G7" s="42"/>
      <c r="H7" s="11">
        <v>20</v>
      </c>
      <c r="I7" t="str">
        <f>IF(OR(H7&lt;15,H7&gt;20),"neprikladno","")</f>
        <v/>
      </c>
      <c r="J7"/>
      <c r="K7"/>
    </row>
    <row r="8" spans="1:11">
      <c r="A8" s="42" t="s">
        <v>53</v>
      </c>
      <c r="B8" s="42"/>
      <c r="C8" s="42"/>
      <c r="D8" s="42"/>
      <c r="E8" s="42"/>
      <c r="F8" s="42"/>
      <c r="G8" s="42"/>
      <c r="H8" s="11">
        <v>12</v>
      </c>
      <c r="I8" t="str">
        <f>IF(OR(H8&lt;10,H8&gt;12),"neprikladno","")</f>
        <v/>
      </c>
      <c r="J8"/>
      <c r="K8"/>
    </row>
    <row r="9" spans="1:11">
      <c r="A9" s="42" t="s">
        <v>58</v>
      </c>
      <c r="B9" s="42"/>
      <c r="C9" s="42"/>
      <c r="D9" s="42"/>
      <c r="E9" s="42"/>
      <c r="F9" s="42"/>
      <c r="G9" s="42"/>
      <c r="H9" s="11">
        <v>20</v>
      </c>
      <c r="I9" t="str">
        <f>IF(OR(H9&lt;15,H9&gt;20),"neprikladno","")</f>
        <v/>
      </c>
      <c r="J9"/>
      <c r="K9"/>
    </row>
    <row r="10" spans="1:11">
      <c r="A10" s="42" t="s">
        <v>55</v>
      </c>
      <c r="B10" s="42"/>
      <c r="C10" s="42"/>
      <c r="D10" s="42"/>
      <c r="E10" s="42"/>
      <c r="F10" s="42"/>
      <c r="G10" s="42"/>
      <c r="H10" s="11">
        <v>12</v>
      </c>
      <c r="I10" t="str">
        <f>IF(OR(H10&lt;10,H10&gt;12),"neprikladno","")</f>
        <v/>
      </c>
      <c r="J10"/>
      <c r="K10"/>
    </row>
    <row r="11" spans="1:11">
      <c r="A11" s="42" t="s">
        <v>56</v>
      </c>
      <c r="B11" s="42"/>
      <c r="C11" s="42"/>
      <c r="D11" s="42"/>
      <c r="E11" s="42"/>
      <c r="F11" s="42"/>
      <c r="G11" s="42"/>
      <c r="H11" s="11">
        <v>8</v>
      </c>
      <c r="I11" t="str">
        <f>IF(OR(H11&lt;7,H11&gt;8),"neprikladno","")</f>
        <v/>
      </c>
      <c r="J11"/>
      <c r="K11"/>
    </row>
    <row r="12" spans="1:11">
      <c r="A12" s="43" t="s">
        <v>57</v>
      </c>
      <c r="B12" s="42"/>
      <c r="C12" s="42"/>
      <c r="D12" s="42"/>
      <c r="E12" s="42"/>
      <c r="F12" s="42"/>
      <c r="G12" s="42"/>
      <c r="H12" s="11">
        <v>12</v>
      </c>
      <c r="I12" t="str">
        <f>IF(OR(H12&lt;10,H12&gt;12),"neprikladno","")</f>
        <v/>
      </c>
      <c r="J12"/>
      <c r="K12"/>
    </row>
    <row r="13" spans="1:11">
      <c r="A13" s="42" t="s">
        <v>54</v>
      </c>
      <c r="B13" s="42"/>
      <c r="C13" s="42"/>
      <c r="D13" s="42"/>
      <c r="E13" s="42"/>
      <c r="F13" s="42"/>
      <c r="G13" s="42"/>
      <c r="H13" s="11">
        <v>8</v>
      </c>
      <c r="I13" t="str">
        <f>IF(OR(H13&lt;7,H13&gt;8),"neprikladno","")</f>
        <v/>
      </c>
      <c r="J13"/>
      <c r="K13"/>
    </row>
    <row r="14" spans="1:11">
      <c r="A14" s="42" t="s">
        <v>59</v>
      </c>
      <c r="B14" s="42"/>
      <c r="C14" s="42"/>
      <c r="D14" s="42"/>
      <c r="E14" s="42"/>
      <c r="F14" s="42"/>
      <c r="G14" s="42"/>
      <c r="H14" s="11">
        <v>200</v>
      </c>
      <c r="I14" t="str">
        <f>IF(OR(H14&lt;150,H14&gt;200),"neprikladno","")</f>
        <v/>
      </c>
      <c r="J14"/>
      <c r="K14"/>
    </row>
    <row r="15" spans="1:11">
      <c r="A15" s="42" t="s">
        <v>20</v>
      </c>
      <c r="B15" s="42"/>
      <c r="C15" s="42"/>
      <c r="D15" s="42"/>
      <c r="E15" s="42"/>
      <c r="F15" s="42"/>
      <c r="G15" s="42"/>
      <c r="H15" s="15">
        <v>1</v>
      </c>
    </row>
    <row r="16" spans="1:11">
      <c r="A16" s="42" t="s">
        <v>21</v>
      </c>
      <c r="B16" s="42"/>
      <c r="C16" s="42"/>
      <c r="D16" s="42"/>
      <c r="E16" s="42"/>
      <c r="F16" s="42"/>
      <c r="G16" s="42"/>
      <c r="H16" s="15">
        <v>1</v>
      </c>
    </row>
    <row r="17" spans="1:8">
      <c r="A17" s="42" t="s">
        <v>76</v>
      </c>
      <c r="B17" s="42"/>
      <c r="C17" s="42"/>
      <c r="D17" s="42"/>
      <c r="E17" s="42"/>
      <c r="F17" s="42"/>
      <c r="G17" s="42"/>
      <c r="H17" s="15">
        <v>1</v>
      </c>
    </row>
    <row r="18" spans="1:8">
      <c r="A18" s="42" t="s">
        <v>22</v>
      </c>
      <c r="B18" s="42"/>
      <c r="C18" s="42"/>
      <c r="D18" s="42"/>
      <c r="E18" s="42"/>
      <c r="F18" s="42"/>
      <c r="G18" s="42"/>
      <c r="H18" s="15">
        <v>15</v>
      </c>
    </row>
    <row r="19" spans="1:8">
      <c r="A19" s="42" t="s">
        <v>23</v>
      </c>
      <c r="B19" s="42"/>
      <c r="C19" s="42"/>
      <c r="D19" s="42"/>
      <c r="E19" s="42"/>
      <c r="F19" s="42"/>
      <c r="G19" s="42"/>
      <c r="H19" s="15">
        <v>1</v>
      </c>
    </row>
    <row r="20" spans="1:8">
      <c r="A20" s="42" t="s">
        <v>24</v>
      </c>
      <c r="B20" s="42"/>
      <c r="C20" s="42"/>
      <c r="D20" s="42"/>
      <c r="E20" s="42"/>
      <c r="F20" s="42"/>
      <c r="G20" s="42"/>
      <c r="H20" s="15">
        <v>1</v>
      </c>
    </row>
    <row r="21" spans="1:8">
      <c r="A21" s="42" t="s">
        <v>25</v>
      </c>
      <c r="B21" s="42"/>
      <c r="C21" s="42"/>
      <c r="D21" s="42"/>
      <c r="E21" s="42"/>
      <c r="F21" s="42"/>
      <c r="G21" s="42"/>
      <c r="H21" s="15">
        <v>1</v>
      </c>
    </row>
    <row r="22" spans="1:8">
      <c r="A22" s="42" t="s">
        <v>26</v>
      </c>
      <c r="B22" s="42"/>
      <c r="C22" s="42"/>
      <c r="D22" s="42"/>
      <c r="E22" s="42"/>
      <c r="F22" s="42"/>
      <c r="G22" s="42"/>
      <c r="H22" s="15">
        <v>1</v>
      </c>
    </row>
    <row r="23" spans="1:8">
      <c r="A23" s="42" t="s">
        <v>27</v>
      </c>
      <c r="B23" s="42"/>
      <c r="C23" s="42"/>
      <c r="D23" s="42"/>
      <c r="E23" s="42"/>
      <c r="F23" s="42"/>
      <c r="G23" s="42"/>
      <c r="H23" s="15">
        <v>15</v>
      </c>
    </row>
    <row r="24" spans="1:8">
      <c r="A24" s="42" t="s">
        <v>28</v>
      </c>
      <c r="B24" s="42"/>
      <c r="C24" s="42"/>
      <c r="D24" s="42"/>
      <c r="E24" s="42"/>
      <c r="F24" s="42"/>
      <c r="G24" s="42"/>
      <c r="H24" s="15">
        <v>1</v>
      </c>
    </row>
    <row r="25" spans="1:8">
      <c r="A25" s="42" t="s">
        <v>29</v>
      </c>
      <c r="B25" s="42"/>
      <c r="C25" s="42"/>
      <c r="D25" s="42"/>
      <c r="E25" s="42"/>
      <c r="F25" s="42"/>
      <c r="G25" s="42"/>
      <c r="H25" s="15">
        <v>1</v>
      </c>
    </row>
  </sheetData>
  <sheetProtection selectLockedCells="1"/>
  <mergeCells count="21">
    <mergeCell ref="A24:G24"/>
    <mergeCell ref="A25:G25"/>
    <mergeCell ref="A18:G18"/>
    <mergeCell ref="A19:G19"/>
    <mergeCell ref="A20:G20"/>
    <mergeCell ref="A21:G21"/>
    <mergeCell ref="A22:G22"/>
    <mergeCell ref="A23:G23"/>
    <mergeCell ref="A1:H2"/>
    <mergeCell ref="A17:G17"/>
    <mergeCell ref="A6:G6"/>
    <mergeCell ref="A7:G7"/>
    <mergeCell ref="A8:G8"/>
    <mergeCell ref="A10:G10"/>
    <mergeCell ref="A11:G11"/>
    <mergeCell ref="A12:G12"/>
    <mergeCell ref="A13:G13"/>
    <mergeCell ref="A14:G14"/>
    <mergeCell ref="A15:G15"/>
    <mergeCell ref="A16:G16"/>
    <mergeCell ref="A9:G9"/>
  </mergeCells>
  <conditionalFormatting sqref="I7:J14">
    <cfRule type="cellIs" dxfId="22" priority="1" operator="equal">
      <formula>"neprikladno"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opLeftCell="A19" zoomScale="160" zoomScaleNormal="160" workbookViewId="0">
      <selection activeCell="A15" sqref="A15:F15"/>
    </sheetView>
  </sheetViews>
  <sheetFormatPr defaultColWidth="9.140625" defaultRowHeight="15"/>
  <cols>
    <col min="1" max="5" width="9.140625" customWidth="1"/>
    <col min="6" max="6" width="18.85546875" customWidth="1"/>
    <col min="7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1" ht="15" customHeight="1">
      <c r="A1" s="44" t="s">
        <v>74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</row>
    <row r="5" spans="1:11">
      <c r="A5" s="4" t="s">
        <v>62</v>
      </c>
      <c r="B5" s="4"/>
      <c r="C5" s="4"/>
      <c r="D5" s="4"/>
      <c r="E5" s="4"/>
      <c r="F5" s="4"/>
      <c r="G5" s="4"/>
      <c r="H5" s="5"/>
      <c r="I5" s="5"/>
      <c r="J5" s="5"/>
      <c r="K5" s="5"/>
    </row>
    <row r="6" spans="1:11">
      <c r="A6" s="46" t="s">
        <v>30</v>
      </c>
      <c r="B6" s="46"/>
      <c r="C6" s="46"/>
      <c r="D6" s="46"/>
      <c r="E6" s="46"/>
      <c r="F6" s="46"/>
      <c r="G6" s="23" t="s">
        <v>31</v>
      </c>
      <c r="H6" s="24">
        <f>25*Aktivnosti!H8</f>
        <v>75</v>
      </c>
      <c r="I6" s="23" t="s">
        <v>32</v>
      </c>
      <c r="J6" s="24">
        <f>30*Aktivnosti!H8</f>
        <v>90</v>
      </c>
      <c r="K6" s="5" t="s">
        <v>33</v>
      </c>
    </row>
    <row r="7" spans="1:11">
      <c r="A7" s="45" t="s">
        <v>34</v>
      </c>
      <c r="B7" s="45"/>
      <c r="C7" s="45"/>
      <c r="D7" s="45"/>
      <c r="E7" s="45"/>
      <c r="F7" s="45"/>
      <c r="G7" s="6">
        <f>15*(Aktivnosti!H9+Aktivnosti!H10+Aktivnosti!H11)*Norme!H6</f>
        <v>22.5</v>
      </c>
      <c r="H7" s="5"/>
      <c r="I7" s="6"/>
      <c r="J7" s="5"/>
      <c r="K7" s="7">
        <f>G7/$G$23</f>
        <v>0.25714285714285712</v>
      </c>
    </row>
    <row r="8" spans="1:11">
      <c r="A8" s="45" t="s">
        <v>35</v>
      </c>
      <c r="B8" s="45"/>
      <c r="C8" s="45"/>
      <c r="D8" s="45"/>
      <c r="E8" s="45"/>
      <c r="F8" s="45"/>
      <c r="G8" s="6">
        <f>(Aktivnosti!H12/Norme!H7)+(Aktivnosti!H13/Norme!H8)+(Aktivnosti!H14/Norme!H12)</f>
        <v>12.583333333333334</v>
      </c>
      <c r="H8" s="5"/>
      <c r="I8" s="6"/>
      <c r="J8" s="5"/>
      <c r="K8" s="7">
        <f t="shared" ref="K8:K22" si="0">G8/$G$23</f>
        <v>0.1438095238095238</v>
      </c>
    </row>
    <row r="9" spans="1:11">
      <c r="A9" s="45" t="s">
        <v>36</v>
      </c>
      <c r="B9" s="45"/>
      <c r="C9" s="45"/>
      <c r="D9" s="45"/>
      <c r="E9" s="45"/>
      <c r="F9" s="45"/>
      <c r="G9" s="6">
        <f>(Aktivnosti!H12/Norme!H10)+(Aktivnosti!H13/Norme!H11)+(Aktivnosti!H14/Norme!H13)</f>
        <v>20.416666666666664</v>
      </c>
      <c r="H9" s="5"/>
      <c r="I9" s="6"/>
      <c r="J9" s="5"/>
      <c r="K9" s="7">
        <f t="shared" si="0"/>
        <v>0.23333333333333331</v>
      </c>
    </row>
    <row r="10" spans="1:11">
      <c r="A10" s="47" t="s">
        <v>61</v>
      </c>
      <c r="B10" s="45"/>
      <c r="C10" s="45"/>
      <c r="D10" s="45"/>
      <c r="E10" s="45"/>
      <c r="F10" s="45"/>
      <c r="G10" s="6">
        <f>Aktivnosti!H15/Norme!H9</f>
        <v>0</v>
      </c>
      <c r="H10" s="5"/>
      <c r="I10" s="6"/>
      <c r="J10" s="5"/>
      <c r="K10" s="7">
        <f t="shared" si="0"/>
        <v>0</v>
      </c>
    </row>
    <row r="11" spans="1:11">
      <c r="A11" s="45" t="s">
        <v>37</v>
      </c>
      <c r="B11" s="45"/>
      <c r="C11" s="45"/>
      <c r="D11" s="45"/>
      <c r="E11" s="45"/>
      <c r="F11" s="45"/>
      <c r="G11" s="6">
        <f>Aktivnosti!H16/Norme!H14</f>
        <v>30</v>
      </c>
      <c r="H11" s="5"/>
      <c r="I11" s="6"/>
      <c r="J11" s="5"/>
      <c r="K11" s="7">
        <f t="shared" si="0"/>
        <v>0.34285714285714286</v>
      </c>
    </row>
    <row r="12" spans="1:11">
      <c r="A12" s="45" t="s">
        <v>38</v>
      </c>
      <c r="B12" s="45"/>
      <c r="C12" s="45"/>
      <c r="D12" s="45"/>
      <c r="E12" s="45"/>
      <c r="F12" s="45"/>
      <c r="G12" s="6">
        <f>Aktivnosti!H17/Norme!H15</f>
        <v>0</v>
      </c>
      <c r="H12" s="5"/>
      <c r="I12" s="6"/>
      <c r="J12" s="5"/>
      <c r="K12" s="7">
        <f t="shared" si="0"/>
        <v>0</v>
      </c>
    </row>
    <row r="13" spans="1:11">
      <c r="A13" s="45" t="s">
        <v>39</v>
      </c>
      <c r="B13" s="45"/>
      <c r="C13" s="45"/>
      <c r="D13" s="45"/>
      <c r="E13" s="45"/>
      <c r="F13" s="45"/>
      <c r="G13" s="6">
        <f>Aktivnosti!H18/Norme!H16</f>
        <v>0</v>
      </c>
      <c r="H13" s="5"/>
      <c r="I13" s="6"/>
      <c r="J13" s="5"/>
      <c r="K13" s="7">
        <f t="shared" si="0"/>
        <v>0</v>
      </c>
    </row>
    <row r="14" spans="1:11">
      <c r="A14" s="45" t="s">
        <v>77</v>
      </c>
      <c r="B14" s="45"/>
      <c r="C14" s="45"/>
      <c r="D14" s="45"/>
      <c r="E14" s="45"/>
      <c r="F14" s="45"/>
      <c r="G14" s="6">
        <f>Aktivnosti!H19/Norme!H17</f>
        <v>0</v>
      </c>
      <c r="H14" s="5"/>
      <c r="I14" s="6"/>
      <c r="J14" s="5"/>
      <c r="K14" s="7">
        <f t="shared" si="0"/>
        <v>0</v>
      </c>
    </row>
    <row r="15" spans="1:11">
      <c r="A15" s="45" t="s">
        <v>64</v>
      </c>
      <c r="B15" s="45"/>
      <c r="C15" s="45"/>
      <c r="D15" s="45"/>
      <c r="E15" s="45"/>
      <c r="F15" s="45"/>
      <c r="G15" s="6">
        <f>Aktivnosti!H20/Norme!H18</f>
        <v>0</v>
      </c>
      <c r="H15" s="5"/>
      <c r="I15" s="6"/>
      <c r="J15" s="5"/>
      <c r="K15" s="7">
        <f t="shared" si="0"/>
        <v>0</v>
      </c>
    </row>
    <row r="16" spans="1:11">
      <c r="A16" s="45" t="s">
        <v>40</v>
      </c>
      <c r="B16" s="45"/>
      <c r="C16" s="45"/>
      <c r="D16" s="45"/>
      <c r="E16" s="45"/>
      <c r="F16" s="45"/>
      <c r="G16" s="6">
        <f>Aktivnosti!H21/Norme!H19</f>
        <v>0</v>
      </c>
      <c r="H16" s="5"/>
      <c r="I16" s="6"/>
      <c r="J16" s="5"/>
      <c r="K16" s="7">
        <f t="shared" si="0"/>
        <v>0</v>
      </c>
    </row>
    <row r="17" spans="1:11">
      <c r="A17" s="45" t="s">
        <v>41</v>
      </c>
      <c r="B17" s="45"/>
      <c r="C17" s="45"/>
      <c r="D17" s="45"/>
      <c r="E17" s="45"/>
      <c r="F17" s="45"/>
      <c r="G17" s="6">
        <f>Aktivnosti!H22/Norme!H20</f>
        <v>0</v>
      </c>
      <c r="H17" s="5"/>
      <c r="I17" s="6"/>
      <c r="J17" s="5"/>
      <c r="K17" s="7">
        <f t="shared" si="0"/>
        <v>0</v>
      </c>
    </row>
    <row r="18" spans="1:11">
      <c r="A18" s="45" t="s">
        <v>42</v>
      </c>
      <c r="B18" s="45"/>
      <c r="C18" s="45"/>
      <c r="D18" s="45"/>
      <c r="E18" s="45"/>
      <c r="F18" s="45"/>
      <c r="G18" s="6">
        <f>Aktivnosti!H23/Norme!H21</f>
        <v>0</v>
      </c>
      <c r="H18" s="5"/>
      <c r="I18" s="6"/>
      <c r="J18" s="5"/>
      <c r="K18" s="7">
        <f t="shared" si="0"/>
        <v>0</v>
      </c>
    </row>
    <row r="19" spans="1:11">
      <c r="A19" s="45" t="s">
        <v>43</v>
      </c>
      <c r="B19" s="45"/>
      <c r="C19" s="45"/>
      <c r="D19" s="45"/>
      <c r="E19" s="45"/>
      <c r="F19" s="45"/>
      <c r="G19" s="6">
        <f>Aktivnosti!H24/Norme!H22</f>
        <v>0</v>
      </c>
      <c r="H19" s="5"/>
      <c r="I19" s="6"/>
      <c r="J19" s="5"/>
      <c r="K19" s="7">
        <f t="shared" si="0"/>
        <v>0</v>
      </c>
    </row>
    <row r="20" spans="1:11">
      <c r="A20" s="45" t="s">
        <v>44</v>
      </c>
      <c r="B20" s="45"/>
      <c r="C20" s="45"/>
      <c r="D20" s="45"/>
      <c r="E20" s="45"/>
      <c r="F20" s="45"/>
      <c r="G20" s="6">
        <f>Aktivnosti!H25/Norme!H23</f>
        <v>0</v>
      </c>
      <c r="H20" s="5"/>
      <c r="I20" s="6"/>
      <c r="J20" s="5"/>
      <c r="K20" s="7">
        <f t="shared" si="0"/>
        <v>0</v>
      </c>
    </row>
    <row r="21" spans="1:11">
      <c r="A21" s="45" t="s">
        <v>45</v>
      </c>
      <c r="B21" s="45"/>
      <c r="C21" s="45"/>
      <c r="D21" s="45"/>
      <c r="E21" s="45"/>
      <c r="F21" s="45"/>
      <c r="G21" s="6">
        <f>Aktivnosti!H26/Norme!H24</f>
        <v>2</v>
      </c>
      <c r="H21" s="5"/>
      <c r="I21" s="6"/>
      <c r="J21" s="5"/>
      <c r="K21" s="7">
        <f t="shared" si="0"/>
        <v>2.2857142857142857E-2</v>
      </c>
    </row>
    <row r="22" spans="1:11">
      <c r="A22" s="45" t="s">
        <v>46</v>
      </c>
      <c r="B22" s="45"/>
      <c r="C22" s="45"/>
      <c r="D22" s="45"/>
      <c r="E22" s="45"/>
      <c r="F22" s="45"/>
      <c r="G22" s="6">
        <f>Aktivnosti!H27/Norme!H25</f>
        <v>0</v>
      </c>
      <c r="H22" s="5"/>
      <c r="I22" s="6"/>
      <c r="J22" s="5"/>
      <c r="K22" s="7">
        <f t="shared" si="0"/>
        <v>0</v>
      </c>
    </row>
    <row r="23" spans="1:11">
      <c r="A23" s="49" t="s">
        <v>47</v>
      </c>
      <c r="B23" s="49"/>
      <c r="C23" s="49"/>
      <c r="D23" s="49"/>
      <c r="E23" s="49"/>
      <c r="F23" s="49"/>
      <c r="G23" s="8">
        <f>SUM(G7:G22)</f>
        <v>87.5</v>
      </c>
      <c r="H23" s="4"/>
      <c r="I23" s="8"/>
      <c r="J23" s="4"/>
      <c r="K23" s="9">
        <f>SUM(K7:K22)</f>
        <v>1</v>
      </c>
    </row>
    <row r="24" spans="1:11" ht="28.5" customHeight="1">
      <c r="A24" s="50" t="s">
        <v>48</v>
      </c>
      <c r="B24" s="50"/>
      <c r="C24" s="50"/>
      <c r="D24" s="50"/>
      <c r="E24" s="50"/>
      <c r="F24" s="50"/>
      <c r="G24" s="51" t="str">
        <f>IF(G23&lt;H6,"nedovoljno",IF(G23&gt;J6,"previše","OK"))</f>
        <v>OK</v>
      </c>
      <c r="H24" s="51"/>
      <c r="I24" s="51"/>
      <c r="J24" s="51"/>
      <c r="K24" s="51"/>
    </row>
    <row r="25" spans="1:11">
      <c r="A25" s="48" t="s">
        <v>70</v>
      </c>
      <c r="B25" s="48"/>
      <c r="C25" s="48"/>
      <c r="D25" s="48"/>
      <c r="E25" s="48"/>
      <c r="F25" s="48"/>
      <c r="G25" s="20" t="s">
        <v>31</v>
      </c>
      <c r="H25" s="21">
        <f>G23/30</f>
        <v>2.9166666666666665</v>
      </c>
      <c r="I25" s="20" t="s">
        <v>32</v>
      </c>
      <c r="J25" s="21">
        <f>G23/25</f>
        <v>3.5</v>
      </c>
      <c r="K25" s="22"/>
    </row>
  </sheetData>
  <sheetProtection selectLockedCells="1" selectUnlockedCells="1"/>
  <mergeCells count="22">
    <mergeCell ref="A25:F25"/>
    <mergeCell ref="A23:F23"/>
    <mergeCell ref="A24:F24"/>
    <mergeCell ref="G24:K24"/>
    <mergeCell ref="A17:F17"/>
    <mergeCell ref="A18:F18"/>
    <mergeCell ref="A19:F19"/>
    <mergeCell ref="A20:F20"/>
    <mergeCell ref="A21:F21"/>
    <mergeCell ref="A22:F22"/>
    <mergeCell ref="A1:K2"/>
    <mergeCell ref="A16:F16"/>
    <mergeCell ref="A6:F6"/>
    <mergeCell ref="A7:F7"/>
    <mergeCell ref="A8:F8"/>
    <mergeCell ref="A9:F9"/>
    <mergeCell ref="A11:F11"/>
    <mergeCell ref="A12:F12"/>
    <mergeCell ref="A13:F13"/>
    <mergeCell ref="A14:F14"/>
    <mergeCell ref="A15:F15"/>
    <mergeCell ref="A10:F10"/>
  </mergeCells>
  <conditionalFormatting sqref="A7:K7">
    <cfRule type="expression" dxfId="21" priority="25">
      <formula>$G$7&gt;0</formula>
    </cfRule>
  </conditionalFormatting>
  <conditionalFormatting sqref="A8:K8">
    <cfRule type="expression" dxfId="20" priority="24">
      <formula>$G$8&gt;0</formula>
    </cfRule>
  </conditionalFormatting>
  <conditionalFormatting sqref="A9:K9">
    <cfRule type="expression" dxfId="19" priority="23">
      <formula>$G$9&gt;0</formula>
    </cfRule>
  </conditionalFormatting>
  <conditionalFormatting sqref="A10:K10">
    <cfRule type="expression" dxfId="18" priority="1">
      <formula>$G$10&gt;0</formula>
    </cfRule>
  </conditionalFormatting>
  <conditionalFormatting sqref="A11:K11">
    <cfRule type="expression" dxfId="17" priority="22">
      <formula>$G$11&gt;0</formula>
    </cfRule>
  </conditionalFormatting>
  <conditionalFormatting sqref="A12:K12">
    <cfRule type="expression" dxfId="16" priority="21">
      <formula>$G$12&gt;0</formula>
    </cfRule>
  </conditionalFormatting>
  <conditionalFormatting sqref="A13:K13">
    <cfRule type="expression" dxfId="15" priority="20">
      <formula>$G$13&gt;0</formula>
    </cfRule>
  </conditionalFormatting>
  <conditionalFormatting sqref="A14:K14">
    <cfRule type="expression" dxfId="14" priority="19">
      <formula>$G$14&gt;0</formula>
    </cfRule>
  </conditionalFormatting>
  <conditionalFormatting sqref="A15:K15">
    <cfRule type="expression" dxfId="13" priority="18">
      <formula>$G$15&gt;0</formula>
    </cfRule>
  </conditionalFormatting>
  <conditionalFormatting sqref="A16:K16">
    <cfRule type="expression" dxfId="12" priority="17">
      <formula>$G$16&gt;0</formula>
    </cfRule>
  </conditionalFormatting>
  <conditionalFormatting sqref="A17:K17">
    <cfRule type="expression" dxfId="11" priority="16">
      <formula>$G$17&gt;0</formula>
    </cfRule>
  </conditionalFormatting>
  <conditionalFormatting sqref="A18:K18">
    <cfRule type="expression" dxfId="10" priority="15">
      <formula>$G$18&gt;0</formula>
    </cfRule>
  </conditionalFormatting>
  <conditionalFormatting sqref="A19:K19">
    <cfRule type="expression" dxfId="9" priority="14">
      <formula>$G$19&gt;0</formula>
    </cfRule>
  </conditionalFormatting>
  <conditionalFormatting sqref="A20:K20">
    <cfRule type="expression" dxfId="8" priority="13">
      <formula>$G$20&gt;0</formula>
    </cfRule>
  </conditionalFormatting>
  <conditionalFormatting sqref="A21:K21">
    <cfRule type="expression" dxfId="7" priority="12">
      <formula>$G$21&gt;0</formula>
    </cfRule>
  </conditionalFormatting>
  <conditionalFormatting sqref="A22:K22">
    <cfRule type="expression" dxfId="6" priority="11">
      <formula>$G$22&gt;0</formula>
    </cfRule>
  </conditionalFormatting>
  <conditionalFormatting sqref="G23">
    <cfRule type="cellIs" dxfId="5" priority="8" operator="lessThan">
      <formula>$H$6</formula>
    </cfRule>
    <cfRule type="cellIs" dxfId="4" priority="9" operator="greaterThan">
      <formula>$J$6</formula>
    </cfRule>
    <cfRule type="cellIs" dxfId="3" priority="10" operator="between">
      <formula>$H$6</formula>
      <formula>$J$6</formula>
    </cfRule>
  </conditionalFormatting>
  <conditionalFormatting sqref="G24:K24">
    <cfRule type="containsText" dxfId="2" priority="5" operator="containsText" text="nedovoljno">
      <formula>NOT(ISERROR(SEARCH("nedovoljno",G24)))</formula>
    </cfRule>
    <cfRule type="containsText" dxfId="1" priority="6" operator="containsText" text="OK">
      <formula>NOT(ISERROR(SEARCH("OK",G24)))</formula>
    </cfRule>
    <cfRule type="containsText" dxfId="0" priority="7" operator="containsText" text="previše">
      <formula>NOT(ISERROR(SEARCH("previše",G24)))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workbookViewId="0">
      <selection activeCell="E33" sqref="E33"/>
    </sheetView>
  </sheetViews>
  <sheetFormatPr defaultColWidth="9" defaultRowHeight="15"/>
  <cols>
    <col min="1" max="1" width="21.7109375" style="17" customWidth="1"/>
    <col min="2" max="2" width="47.7109375" style="17" customWidth="1"/>
    <col min="3" max="16384" width="9" style="17"/>
  </cols>
  <sheetData>
    <row r="1" spans="1:2">
      <c r="A1" s="16" t="s">
        <v>66</v>
      </c>
      <c r="B1" s="16"/>
    </row>
    <row r="2" spans="1:2">
      <c r="A2" s="16" t="s">
        <v>65</v>
      </c>
      <c r="B2" s="16"/>
    </row>
    <row r="3" spans="1:2">
      <c r="A3" s="16"/>
      <c r="B3" s="16"/>
    </row>
    <row r="4" spans="1:2">
      <c r="A4" s="18" t="s">
        <v>0</v>
      </c>
      <c r="B4" s="18" t="str">
        <f>Aktivnosti!D5</f>
        <v>Rudarsko-geološko-građevinski fakultet</v>
      </c>
    </row>
    <row r="5" spans="1:2">
      <c r="A5" s="18" t="s">
        <v>1</v>
      </c>
      <c r="B5" s="18" t="str">
        <f>Aktivnosti!D6</f>
        <v>Rudarstvo</v>
      </c>
    </row>
    <row r="6" spans="1:2">
      <c r="A6" s="18" t="s">
        <v>2</v>
      </c>
      <c r="B6" s="18" t="str">
        <f>Aktivnosti!D7</f>
        <v>Ležišta mineralnih sirovina</v>
      </c>
    </row>
    <row r="7" spans="1:2">
      <c r="A7" s="18" t="s">
        <v>69</v>
      </c>
      <c r="B7" s="19">
        <f>IF(Proračun!G24="OK",Proračun!G7,"")</f>
        <v>22.5</v>
      </c>
    </row>
    <row r="8" spans="1:2">
      <c r="A8" s="18" t="s">
        <v>67</v>
      </c>
      <c r="B8" s="19">
        <f>IF(Proračun!G24="OK",SUM(Proračun!G8:G22),"")</f>
        <v>65</v>
      </c>
    </row>
    <row r="9" spans="1:2">
      <c r="A9" s="18" t="s">
        <v>68</v>
      </c>
      <c r="B9" s="19">
        <f>IF(Proračun!G24="OK",B7+B8,"")</f>
        <v>87.5</v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" sqref="C3:F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Aktivnosti</vt:lpstr>
      <vt:lpstr>Norme</vt:lpstr>
      <vt:lpstr>Proračun</vt:lpstr>
      <vt:lpstr>Aneks</vt:lpstr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sunci</dc:creator>
  <cp:lastModifiedBy>suncica.masic@hotmail.com</cp:lastModifiedBy>
  <dcterms:created xsi:type="dcterms:W3CDTF">2006-09-16T00:00:00Z</dcterms:created>
  <dcterms:modified xsi:type="dcterms:W3CDTF">2025-03-06T09:09:33Z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5B06A970170E4DAE92E54A03582357CF</vt:lpwstr>
  </property>
  <property fmtid="{D5CDD505-2E9C-101B-9397-08002B2CF9AE}" pid="3" name="KSOProductBuildVer">
    <vt:lpwstr>1033-11.2.0.11486</vt:lpwstr>
  </property>
</Properties>
</file>