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an_Acer_e15\01_NASTAVA\012_Nastavni_planovi\2025_NPiP_1_ciklus\"/>
    </mc:Choice>
  </mc:AlternateContent>
  <bookViews>
    <workbookView xWindow="0" yWindow="0" windowWidth="23040" windowHeight="9384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<sst xmlns="http://schemas.openxmlformats.org/spreadsheetml/2006/main" count="86" uniqueCount="81">
  <si>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</si>
  <si>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</si>
  <si>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</si>
  <si>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</si>
  <si>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</si>
  <si>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</si>
  <si>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</si>
  <si>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</si>
  <si>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</si>
  <si>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</si>
  <si>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</si>
  <si>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</si>
  <si>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</si>
  <si>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</si>
  <si>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</si>
  <si>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</si>
  <si>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</si>
  <si>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</si>
  <si>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</si>
  <si>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</si>
  <si>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</si>
  <si>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</si>
  <si>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</si>
  <si>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</si>
  <si>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</si>
  <si>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</si>
  <si>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</si>
  <si>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</si>
  <si>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</si>
  <si>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</si>
  <si>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</si>
  <si>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</si>
  <si>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</si>
  <si>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</si>
  <si>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</si>
  <si>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</si>
  <si>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</si>
  <si>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</si>
  <si>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</si>
  <si>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</si>
  <si>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</si>
  <si>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</si>
  <si>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</si>
  <si>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</si>
  <si>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</si>
  <si>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</si>
  <si>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</si>
  <si>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</si>
  <si>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</si>
  <si>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</si>
  <si>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</si>
  <si>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</si>
  <si>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</si>
  <si>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</si>
  <si>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</si>
  <si>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</si>
  <si>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</si>
  <si>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</si>
  <si>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</si>
  <si>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</si>
  <si>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</si>
  <si>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</si>
  <si>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</si>
  <si>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</si>
  <si>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</si>
  <si>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</si>
  <si>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</si>
  <si>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</si>
  <si>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</si>
  <si>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</si>
  <si>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</si>
  <si>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</si>
  <si>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</si>
  <si>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</si>
  <si>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</si>
  <si>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</si>
  <si>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</si>
  <si>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</si>
  <si>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 u Tuzli</t>
  </si>
  <si>
    <t>Proizvodno mašinstvo</t>
  </si>
  <si>
    <t>Razvoj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</si>
</sst>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10" borderId="0" applyNumberFormat="0" applyBorder="0" applyAlignment="0" applyProtection="0"/>
  </cellStyleXfs>
  <cellXfs count="52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6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6" fillId="6" borderId="0" xfId="0" applyNumberFormat="1" applyFont="1" applyFill="1"/>
    <xf numFmtId="10" fontId="6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6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8" fillId="8" borderId="0" xfId="0" applyFont="1" applyFill="1"/>
    <xf numFmtId="0" fontId="8" fillId="0" borderId="0" xfId="0" applyFont="1"/>
    <xf numFmtId="0" fontId="8" fillId="8" borderId="1" xfId="0" applyFont="1" applyFill="1" applyBorder="1"/>
    <xf numFmtId="2" fontId="8" fillId="8" borderId="1" xfId="0" applyNumberFormat="1" applyFont="1" applyFill="1" applyBorder="1"/>
    <xf numFmtId="0" fontId="10" fillId="9" borderId="0" xfId="1" applyFont="1" applyFill="1" applyAlignment="1">
      <alignment horizontal="right"/>
    </xf>
    <xf numFmtId="2" fontId="10" fillId="9" borderId="0" xfId="1" applyNumberFormat="1" applyFont="1" applyFill="1"/>
    <xf numFmtId="0" fontId="10" fillId="9" borderId="0" xfId="1" applyFont="1" applyFill="1"/>
    <xf numFmtId="0" fontId="11" fillId="9" borderId="0" xfId="1" applyFont="1" applyFill="1" applyAlignment="1">
      <alignment horizontal="right"/>
    </xf>
    <xf numFmtId="0" fontId="11" fillId="9" borderId="0" xfId="1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6" fillId="0" borderId="0" xfId="0" applyFont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11" fillId="9" borderId="0" xfId="1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workbookViewId="0">
      <selection activeCell="H19" sqref="H19"/>
    </sheetView>
  </sheetViews>
  <sheetFormatPr defaultColWidth="9.109375" defaultRowHeight="14.4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7" t="s">
        <v>2</v>
      </c>
      <c r="B7" s="27"/>
      <c r="C7" s="27"/>
      <c r="D7" s="51" t="s">
        <v>80</v>
      </c>
      <c r="E7" s="26"/>
      <c r="F7" s="26"/>
      <c r="G7" s="26"/>
      <c r="H7" s="26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300</v>
      </c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100</v>
      </c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0</v>
      </c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3">
        <v>200</v>
      </c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3000</v>
      </c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>
        <v>3</v>
      </c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>
        <v>4</v>
      </c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4</v>
      </c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>
        <v>20</v>
      </c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>
        <v>3</v>
      </c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1</v>
      </c>
      <c r="I22" s="37"/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>
        <v>3</v>
      </c>
      <c r="I23" s="34"/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>
        <v>4</v>
      </c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>
        <v>30</v>
      </c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</v>
      </c>
      <c r="I26" s="34"/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>
        <v>4</v>
      </c>
      <c r="I27" s="38"/>
      <c r="J27" s="39"/>
      <c r="K27" s="39"/>
      <c r="L27" s="39"/>
      <c r="M27" s="39"/>
      <c r="N27" s="39"/>
      <c r="O27" s="39"/>
      <c r="P27" s="39"/>
      <c r="Q27" s="39"/>
      <c r="R27" s="40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09375" defaultRowHeight="14.4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7" zoomScale="160" zoomScaleNormal="160" workbookViewId="0">
      <selection activeCell="A15" sqref="A15:F15"/>
    </sheetView>
  </sheetViews>
  <sheetFormatPr defaultColWidth="9.109375" defaultRowHeight="14.4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" customHeight="1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9" t="s">
        <v>30</v>
      </c>
      <c r="B6" s="49"/>
      <c r="C6" s="49"/>
      <c r="D6" s="49"/>
      <c r="E6" s="49"/>
      <c r="F6" s="49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33.75</v>
      </c>
      <c r="H7" s="5"/>
      <c r="I7" s="6"/>
      <c r="J7" s="5"/>
      <c r="K7" s="7">
        <f>G7/$G$23</f>
        <v>0.22512506948304611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23.333333333333336</v>
      </c>
      <c r="H8" s="5"/>
      <c r="I8" s="6"/>
      <c r="J8" s="5"/>
      <c r="K8" s="7">
        <f t="shared" ref="K8:K22" si="0">G8/$G$23</f>
        <v>0.1556420233463035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37.5</v>
      </c>
      <c r="H9" s="5"/>
      <c r="I9" s="6"/>
      <c r="J9" s="5"/>
      <c r="K9" s="7">
        <f t="shared" si="0"/>
        <v>0.25013896609227343</v>
      </c>
    </row>
    <row r="10" spans="1:11">
      <c r="A10" s="50" t="s">
        <v>61</v>
      </c>
      <c r="B10" s="47"/>
      <c r="C10" s="47"/>
      <c r="D10" s="47"/>
      <c r="E10" s="47"/>
      <c r="F10" s="47"/>
      <c r="G10" s="6">
        <f>Aktivnosti!H15/Norme!H9</f>
        <v>10</v>
      </c>
      <c r="H10" s="5"/>
      <c r="I10" s="6"/>
      <c r="J10" s="5"/>
      <c r="K10" s="7">
        <f t="shared" si="0"/>
        <v>6.6703724291272914E-2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15</v>
      </c>
      <c r="H11" s="5"/>
      <c r="I11" s="6"/>
      <c r="J11" s="5"/>
      <c r="K11" s="7">
        <f t="shared" si="0"/>
        <v>0.10005558643690939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3</v>
      </c>
      <c r="H12" s="5"/>
      <c r="I12" s="6"/>
      <c r="J12" s="5"/>
      <c r="K12" s="7">
        <f t="shared" si="0"/>
        <v>2.0011117287381877E-2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4</v>
      </c>
      <c r="H13" s="5"/>
      <c r="I13" s="6"/>
      <c r="J13" s="5"/>
      <c r="K13" s="7">
        <f t="shared" si="0"/>
        <v>2.6681489716509167E-2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4</v>
      </c>
      <c r="H14" s="5"/>
      <c r="I14" s="6"/>
      <c r="J14" s="5"/>
      <c r="K14" s="7">
        <f t="shared" si="0"/>
        <v>2.6681489716509167E-2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1.3333333333333333</v>
      </c>
      <c r="H15" s="5"/>
      <c r="I15" s="6"/>
      <c r="J15" s="5"/>
      <c r="K15" s="7">
        <f t="shared" si="0"/>
        <v>8.8938299055030551E-3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3</v>
      </c>
      <c r="H16" s="5"/>
      <c r="I16" s="6"/>
      <c r="J16" s="5"/>
      <c r="K16" s="7">
        <f t="shared" si="0"/>
        <v>2.0011117287381877E-2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1</v>
      </c>
      <c r="H17" s="5"/>
      <c r="I17" s="6"/>
      <c r="J17" s="5"/>
      <c r="K17" s="7">
        <f t="shared" si="0"/>
        <v>6.6703724291272918E-3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3</v>
      </c>
      <c r="H18" s="5"/>
      <c r="I18" s="6"/>
      <c r="J18" s="5"/>
      <c r="K18" s="7">
        <f t="shared" si="0"/>
        <v>2.0011117287381877E-2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4</v>
      </c>
      <c r="H19" s="5"/>
      <c r="I19" s="6"/>
      <c r="J19" s="5"/>
      <c r="K19" s="7">
        <f t="shared" si="0"/>
        <v>2.6681489716509167E-2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2</v>
      </c>
      <c r="H20" s="5"/>
      <c r="I20" s="6"/>
      <c r="J20" s="5"/>
      <c r="K20" s="7">
        <f t="shared" si="0"/>
        <v>1.3340744858254584E-2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1</v>
      </c>
      <c r="H21" s="5"/>
      <c r="I21" s="6"/>
      <c r="J21" s="5"/>
      <c r="K21" s="7">
        <f t="shared" si="0"/>
        <v>6.6703724291272918E-3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4</v>
      </c>
      <c r="H22" s="5"/>
      <c r="I22" s="6"/>
      <c r="J22" s="5"/>
      <c r="K22" s="7">
        <f t="shared" si="0"/>
        <v>2.6681489716509167E-2</v>
      </c>
    </row>
    <row r="23" spans="1:11">
      <c r="A23" s="44" t="s">
        <v>47</v>
      </c>
      <c r="B23" s="44"/>
      <c r="C23" s="44"/>
      <c r="D23" s="44"/>
      <c r="E23" s="44"/>
      <c r="F23" s="44"/>
      <c r="G23" s="8">
        <f>SUM(G7:G22)</f>
        <v>149.91666666666669</v>
      </c>
      <c r="H23" s="4"/>
      <c r="I23" s="8"/>
      <c r="J23" s="4"/>
      <c r="K23" s="9">
        <f>SUM(K7:K22)</f>
        <v>1</v>
      </c>
    </row>
    <row r="24" spans="1:11" ht="28.5" customHeight="1">
      <c r="A24" s="45" t="s">
        <v>48</v>
      </c>
      <c r="B24" s="45"/>
      <c r="C24" s="45"/>
      <c r="D24" s="45"/>
      <c r="E24" s="45"/>
      <c r="F24" s="45"/>
      <c r="G24" s="46" t="str">
        <f>IF(G23&lt;H6,"nedovoljno",IF(G23&gt;J6,"previše","OK"))</f>
        <v>OK</v>
      </c>
      <c r="H24" s="46"/>
      <c r="I24" s="46"/>
      <c r="J24" s="46"/>
      <c r="K24" s="46"/>
    </row>
    <row r="25" spans="1:11">
      <c r="A25" s="43" t="s">
        <v>70</v>
      </c>
      <c r="B25" s="43"/>
      <c r="C25" s="43"/>
      <c r="D25" s="43"/>
      <c r="E25" s="43"/>
      <c r="F25" s="43"/>
      <c r="G25" s="20" t="s">
        <v>31</v>
      </c>
      <c r="H25" s="21">
        <f>G23/30</f>
        <v>4.9972222222222227</v>
      </c>
      <c r="I25" s="20" t="s">
        <v>32</v>
      </c>
      <c r="J25" s="21">
        <f>G23/25</f>
        <v>5.996666666666667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4.4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 u Tuzli</v>
      </c>
    </row>
    <row r="5" spans="1:2">
      <c r="A5" s="18" t="s">
        <v>1</v>
      </c>
      <c r="B5" s="18" t="str">
        <f>Aktivnosti!D6</f>
        <v>Proizvodno mašinstvo</v>
      </c>
    </row>
    <row r="6" spans="1:2">
      <c r="A6" s="18" t="s">
        <v>2</v>
      </c>
      <c r="B6" s="18" t="str">
        <f>Aktivnosti!D7</f>
        <v>Razvoj proizvoda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116.16666666666667</v>
      </c>
    </row>
    <row r="9" spans="1:2">
      <c r="A9" s="18" t="s">
        <v>68</v>
      </c>
      <c r="B9" s="19">
        <f>IF(Proračun!G24="OK",B7+B8,"")</f>
        <v>149.91666666666669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Acer e15</dc:creator>
  <cp:lastModifiedBy>Alan Acer e15</cp:lastModifiedBy>
  <dcterms:created xsi:type="dcterms:W3CDTF">2006-09-16T00:00:00Z</dcterms:created>
  <dcterms:modified xsi:type="dcterms:W3CDTF">2025-04-13T09:56:40Z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