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PiP2025_2026\Silabusi i kalkulatori za NPiP 2025_2026_Mašinski fakultet - novi\Proizvodno mašinstvo\III_godina\III godina kalkulatori PM\"/>
    </mc:Choice>
  </mc:AlternateContent>
  <xr:revisionPtr revIDLastSave="0" documentId="13_ncr:1_{1EE7BF25-5A24-4C8D-BBC0-A24A65FABF3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<sst xmlns="http://schemas.openxmlformats.org/spreadsheetml/2006/main" count="86" uniqueCount="81">
  <si>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</si>
  <si>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</si>
  <si>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</si>
  <si>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</si>
  <si>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</si>
  <si>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</si>
  <si>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</si>
  <si>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</si>
  <si>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</si>
  <si>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</si>
  <si>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</si>
  <si>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</si>
  <si>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</si>
  <si>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</si>
  <si>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</si>
  <si>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</si>
  <si>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</si>
  <si>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</si>
  <si>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</si>
  <si>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</si>
  <si>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</si>
  <si>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</si>
  <si>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</si>
  <si>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</si>
  <si>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</si>
  <si>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</si>
  <si>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</si>
  <si>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</si>
  <si>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</si>
  <si>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</si>
  <si>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</si>
  <si>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</si>
  <si>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</si>
  <si>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</si>
  <si>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</si>
  <si>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</si>
  <si>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</si>
  <si>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</si>
  <si>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</si>
  <si>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</si>
  <si>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</si>
  <si>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</si>
  <si>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</si>
  <si>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</si>
  <si>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</si>
  <si>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</si>
  <si>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</si>
  <si>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</si>
  <si>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</si>
  <si>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</si>
  <si>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</si>
  <si>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</si>
  <si>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</si>
  <si>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</si>
  <si>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</si>
  <si>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</si>
  <si>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</si>
  <si>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</si>
  <si>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</si>
  <si>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</si>
  <si>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</si>
  <si>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</si>
  <si>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</si>
  <si>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</si>
  <si>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</si>
  <si>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</si>
  <si>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</si>
  <si>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</si>
  <si>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</si>
  <si>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</si>
  <si>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</si>
  <si>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</si>
  <si>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</si>
  <si>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</si>
  <si>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</si>
  <si>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</si>
  <si>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</si>
  <si>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</si>
  <si>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</si>
  <si>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 xml:space="preserve">Uljna hidraulika i pneumatika </t>
  </si>
  <si>
    <t>Proizvodno mašinstvo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</si>
</sst>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0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2" zoomScaleNormal="100" workbookViewId="0">
      <selection activeCell="I14" sqref="I14:R14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25" t="s">
        <v>78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25" t="s">
        <v>80</v>
      </c>
      <c r="E6" s="25"/>
      <c r="F6" s="25"/>
      <c r="G6" s="25"/>
      <c r="H6" s="25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25" t="s">
        <v>79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3">
        <v>3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3">
        <v>2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3">
        <v>1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3">
        <v>0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3">
        <v>100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3">
        <v>100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3">
        <v>0</v>
      </c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3">
        <v>0</v>
      </c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3">
        <v>2000</v>
      </c>
      <c r="I16" s="33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3">
        <v>0</v>
      </c>
      <c r="I17" s="33"/>
      <c r="J17" s="34"/>
      <c r="K17" s="34"/>
      <c r="L17" s="34"/>
      <c r="M17" s="34"/>
      <c r="N17" s="34"/>
      <c r="O17" s="34"/>
      <c r="P17" s="34"/>
      <c r="Q17" s="34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3">
        <v>3</v>
      </c>
      <c r="I18" s="33"/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3">
        <v>0</v>
      </c>
      <c r="I19" s="36"/>
      <c r="J19" s="34"/>
      <c r="K19" s="34"/>
      <c r="L19" s="34"/>
      <c r="M19" s="34"/>
      <c r="N19" s="34"/>
      <c r="O19" s="34"/>
      <c r="P19" s="34"/>
      <c r="Q19" s="34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3">
        <v>30</v>
      </c>
      <c r="I20" s="33"/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3">
        <v>0</v>
      </c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3">
        <v>0</v>
      </c>
      <c r="I22" s="36"/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3">
        <v>1</v>
      </c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3">
        <v>1</v>
      </c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3">
        <v>5</v>
      </c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3">
        <v>1.5</v>
      </c>
      <c r="I26" s="33"/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3">
        <v>1</v>
      </c>
      <c r="I27" s="37"/>
      <c r="J27" s="38"/>
      <c r="K27" s="38"/>
      <c r="L27" s="38"/>
      <c r="M27" s="38"/>
      <c r="N27" s="38"/>
      <c r="O27" s="38"/>
      <c r="P27" s="38"/>
      <c r="Q27" s="38"/>
      <c r="R27" s="39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3" zoomScale="160" zoomScaleNormal="160" workbookViewId="0">
      <selection activeCell="D34" sqref="D34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33.75</v>
      </c>
      <c r="H7" s="5"/>
      <c r="I7" s="6"/>
      <c r="J7" s="5"/>
      <c r="K7" s="7">
        <f>G7/$G$23</f>
        <v>0.38461538461538464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13.333333333333334</v>
      </c>
      <c r="H8" s="5"/>
      <c r="I8" s="6"/>
      <c r="J8" s="5"/>
      <c r="K8" s="7">
        <f t="shared" ref="K8:K22" si="0">G8/$G$23</f>
        <v>0.15194681861348527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20.833333333333336</v>
      </c>
      <c r="H9" s="5"/>
      <c r="I9" s="6"/>
      <c r="J9" s="5"/>
      <c r="K9" s="7">
        <f t="shared" si="0"/>
        <v>0.23741690408357077</v>
      </c>
    </row>
    <row r="10" spans="1:11">
      <c r="A10" s="49" t="s">
        <v>61</v>
      </c>
      <c r="B10" s="46"/>
      <c r="C10" s="46"/>
      <c r="D10" s="46"/>
      <c r="E10" s="46"/>
      <c r="F10" s="46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10</v>
      </c>
      <c r="H11" s="5"/>
      <c r="I11" s="6"/>
      <c r="J11" s="5"/>
      <c r="K11" s="7">
        <f t="shared" si="0"/>
        <v>0.11396011396011396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3</v>
      </c>
      <c r="H13" s="5"/>
      <c r="I13" s="6"/>
      <c r="J13" s="5"/>
      <c r="K13" s="7">
        <f t="shared" si="0"/>
        <v>3.4188034188034191E-2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2</v>
      </c>
      <c r="H15" s="5"/>
      <c r="I15" s="6"/>
      <c r="J15" s="5"/>
      <c r="K15" s="7">
        <f t="shared" si="0"/>
        <v>2.2792022792022793E-2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1</v>
      </c>
      <c r="H18" s="5"/>
      <c r="I18" s="6"/>
      <c r="J18" s="5"/>
      <c r="K18" s="7">
        <f t="shared" si="0"/>
        <v>1.1396011396011397E-2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1</v>
      </c>
      <c r="H19" s="5"/>
      <c r="I19" s="6"/>
      <c r="J19" s="5"/>
      <c r="K19" s="7">
        <f t="shared" si="0"/>
        <v>1.1396011396011397E-2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0.33333333333333331</v>
      </c>
      <c r="H20" s="5"/>
      <c r="I20" s="6"/>
      <c r="J20" s="5"/>
      <c r="K20" s="7">
        <f t="shared" si="0"/>
        <v>3.7986704653371318E-3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1.5</v>
      </c>
      <c r="H21" s="5"/>
      <c r="I21" s="6"/>
      <c r="J21" s="5"/>
      <c r="K21" s="7">
        <f t="shared" si="0"/>
        <v>1.7094017094017096E-2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1</v>
      </c>
      <c r="H22" s="5"/>
      <c r="I22" s="6"/>
      <c r="J22" s="5"/>
      <c r="K22" s="7">
        <f t="shared" si="0"/>
        <v>1.1396011396011397E-2</v>
      </c>
    </row>
    <row r="23" spans="1:11">
      <c r="A23" s="43" t="s">
        <v>47</v>
      </c>
      <c r="B23" s="43"/>
      <c r="C23" s="43"/>
      <c r="D23" s="43"/>
      <c r="E23" s="43"/>
      <c r="F23" s="43"/>
      <c r="G23" s="8">
        <f>SUM(G7:G22)</f>
        <v>87.75</v>
      </c>
      <c r="H23" s="4"/>
      <c r="I23" s="8"/>
      <c r="J23" s="4"/>
      <c r="K23" s="9">
        <f>SUM(K7:K22)</f>
        <v>1</v>
      </c>
    </row>
    <row r="24" spans="1:11" ht="28.5" customHeight="1">
      <c r="A24" s="44" t="s">
        <v>48</v>
      </c>
      <c r="B24" s="44"/>
      <c r="C24" s="44"/>
      <c r="D24" s="44"/>
      <c r="E24" s="44"/>
      <c r="F24" s="44"/>
      <c r="G24" s="45" t="str">
        <f>IF(G23&lt;H6,"nedovoljno",IF(G23&gt;J6,"previše","OK"))</f>
        <v>OK</v>
      </c>
      <c r="H24" s="45"/>
      <c r="I24" s="45"/>
      <c r="J24" s="45"/>
      <c r="K24" s="45"/>
    </row>
    <row r="25" spans="1:11">
      <c r="A25" s="42" t="s">
        <v>70</v>
      </c>
      <c r="B25" s="42"/>
      <c r="C25" s="42"/>
      <c r="D25" s="42"/>
      <c r="E25" s="42"/>
      <c r="F25" s="42"/>
      <c r="G25" s="20" t="s">
        <v>31</v>
      </c>
      <c r="H25" s="21">
        <f>G23/30</f>
        <v>2.9249999999999998</v>
      </c>
      <c r="I25" s="20" t="s">
        <v>32</v>
      </c>
      <c r="J25" s="21">
        <f>G23/25</f>
        <v>3.51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 xml:space="preserve">Uljna hidraulika i pneumatika 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54.000000000000007</v>
      </c>
    </row>
    <row r="9" spans="1:2">
      <c r="A9" s="18" t="s">
        <v>68</v>
      </c>
      <c r="B9" s="19">
        <f>IF(Proračun!G24="OK",B7+B8,"")</f>
        <v>87.75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 OSMANOVIC</dc:creator>
  <cp:lastModifiedBy>Jasmin Halilovic</cp:lastModifiedBy>
  <dcterms:created xsi:type="dcterms:W3CDTF">2006-09-16T00:00:00Z</dcterms:created>
  <dcterms:modified xsi:type="dcterms:W3CDTF">2025-05-25T20:01:26Z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