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hatronika\1 Ciklus_Bechelar_Mehatronika\Silabusi\Silabusi_2025_26\Silabusi\IV Godina\IV Godina_kalkulatori\"/>
    </mc:Choice>
  </mc:AlternateContent>
  <bookViews>
    <workbookView xWindow="0" yWindow="0" windowWidth="38400" windowHeight="1773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62913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<sst xmlns="http://schemas.openxmlformats.org/spreadsheetml/2006/main" count="90" uniqueCount="85">
  <si>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</si>
  <si>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</si>
  <si>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</si>
  <si>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</si>
  <si>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</si>
  <si>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</si>
  <si>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</si>
  <si>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</si>
  <si>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</si>
  <si>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</si>
  <si>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</si>
  <si>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</si>
  <si>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</si>
  <si>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</si>
  <si>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</si>
  <si>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</si>
  <si>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</si>
  <si>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</si>
  <si>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</si>
  <si>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</si>
  <si>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</si>
  <si>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</si>
  <si>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</si>
  <si>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</si>
  <si>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</si>
  <si>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</si>
  <si>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</si>
  <si>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</si>
  <si>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</si>
  <si>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</si>
  <si>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</si>
  <si>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</si>
  <si>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</si>
  <si>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</si>
  <si>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</si>
  <si>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</si>
  <si>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</si>
  <si>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</si>
  <si>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</si>
  <si>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</si>
  <si>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</si>
  <si>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</si>
  <si>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</si>
  <si>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</si>
  <si>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</si>
  <si>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</si>
  <si>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</si>
  <si>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</si>
  <si>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</si>
  <si>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</si>
  <si>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</si>
  <si>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</si>
  <si>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</si>
  <si>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</si>
  <si>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</si>
  <si>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</si>
  <si>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</si>
  <si>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</si>
  <si>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</si>
  <si>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</si>
  <si>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</si>
  <si>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</si>
  <si>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</si>
  <si>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</si>
  <si>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</si>
  <si>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</si>
  <si>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</si>
  <si>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</si>
  <si>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</si>
  <si>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</si>
  <si>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</si>
  <si>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</si>
  <si>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</si>
  <si>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</si>
  <si>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</si>
  <si>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</si>
  <si>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</si>
  <si>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</si>
  <si>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</si>
  <si>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Završni ispit-pismeni ili usmeni</t>
  </si>
  <si>
    <t>Konsultacije</t>
  </si>
  <si>
    <t>Mehatronika</t>
  </si>
  <si>
    <t>Tehnika procesnih računara</t>
  </si>
  <si>
    <t>Pisanje i crtanje</t>
  </si>
  <si>
    <t>Seminarski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</si>
</sst>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workbookViewId="0">
      <selection activeCell="I20" sqref="I20:R20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81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 t="s">
        <v>82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5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3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1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80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220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30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/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>
        <v>10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16</v>
      </c>
      <c r="I22" s="28" t="s">
        <v>84</v>
      </c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>
        <v>1</v>
      </c>
      <c r="I23" s="25" t="s">
        <v>83</v>
      </c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>
        <v>1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>
        <v>30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</v>
      </c>
      <c r="I26" s="25" t="s">
        <v>79</v>
      </c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>
        <v>1</v>
      </c>
      <c r="I27" s="29" t="s">
        <v>80</v>
      </c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H18" sqref="H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0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5" t="s">
        <v>30</v>
      </c>
      <c r="B6" s="45"/>
      <c r="C6" s="45"/>
      <c r="D6" s="45"/>
      <c r="E6" s="45"/>
      <c r="F6" s="45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6">
        <f>15*(Aktivnosti!H9+Aktivnosti!H10+Aktivnosti!H11)*Norme!H6</f>
        <v>56.25</v>
      </c>
      <c r="H7" s="5"/>
      <c r="I7" s="6"/>
      <c r="J7" s="5"/>
      <c r="K7" s="7">
        <f>G7/$G$23</f>
        <v>0.39705882352941169</v>
      </c>
    </row>
    <row r="8" spans="1:11">
      <c r="A8" s="44" t="s">
        <v>35</v>
      </c>
      <c r="B8" s="44"/>
      <c r="C8" s="44"/>
      <c r="D8" s="44"/>
      <c r="E8" s="44"/>
      <c r="F8" s="44"/>
      <c r="G8" s="6">
        <f>(Aktivnosti!H12/Norme!H7)+(Aktivnosti!H13/Norme!H8)+(Aktivnosti!H14/Norme!H12)</f>
        <v>24.833333333333332</v>
      </c>
      <c r="H8" s="5"/>
      <c r="I8" s="6"/>
      <c r="J8" s="5"/>
      <c r="K8" s="7">
        <f t="shared" ref="K8:K22" si="0">G8/$G$23</f>
        <v>0.17529411764705879</v>
      </c>
    </row>
    <row r="9" spans="1:11">
      <c r="A9" s="44" t="s">
        <v>36</v>
      </c>
      <c r="B9" s="44"/>
      <c r="C9" s="44"/>
      <c r="D9" s="44"/>
      <c r="E9" s="44"/>
      <c r="F9" s="44"/>
      <c r="G9" s="6">
        <f>(Aktivnosti!H12/Norme!H10)+(Aktivnosti!H13/Norme!H11)+(Aktivnosti!H14/Norme!H13)</f>
        <v>37.916666666666664</v>
      </c>
      <c r="H9" s="5"/>
      <c r="I9" s="6"/>
      <c r="J9" s="5"/>
      <c r="K9" s="7">
        <f t="shared" si="0"/>
        <v>0.26764705882352935</v>
      </c>
    </row>
    <row r="10" spans="1:11">
      <c r="A10" s="46" t="s">
        <v>61</v>
      </c>
      <c r="B10" s="44"/>
      <c r="C10" s="44"/>
      <c r="D10" s="44"/>
      <c r="E10" s="44"/>
      <c r="F10" s="44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4" t="s">
        <v>37</v>
      </c>
      <c r="B11" s="44"/>
      <c r="C11" s="44"/>
      <c r="D11" s="44"/>
      <c r="E11" s="44"/>
      <c r="F11" s="44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4" t="s">
        <v>38</v>
      </c>
      <c r="B12" s="44"/>
      <c r="C12" s="44"/>
      <c r="D12" s="44"/>
      <c r="E12" s="44"/>
      <c r="F12" s="44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4" t="s">
        <v>39</v>
      </c>
      <c r="B13" s="44"/>
      <c r="C13" s="44"/>
      <c r="D13" s="44"/>
      <c r="E13" s="44"/>
      <c r="F13" s="44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4" t="s">
        <v>77</v>
      </c>
      <c r="B14" s="44"/>
      <c r="C14" s="44"/>
      <c r="D14" s="44"/>
      <c r="E14" s="44"/>
      <c r="F14" s="44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4" t="s">
        <v>64</v>
      </c>
      <c r="B15" s="44"/>
      <c r="C15" s="44"/>
      <c r="D15" s="44"/>
      <c r="E15" s="44"/>
      <c r="F15" s="44"/>
      <c r="G15" s="6">
        <f>Aktivnosti!H20/Norme!H18</f>
        <v>0.66666666666666663</v>
      </c>
      <c r="H15" s="5"/>
      <c r="I15" s="6"/>
      <c r="J15" s="5"/>
      <c r="K15" s="7">
        <f t="shared" si="0"/>
        <v>4.7058823529411752E-3</v>
      </c>
    </row>
    <row r="16" spans="1:11">
      <c r="A16" s="44" t="s">
        <v>40</v>
      </c>
      <c r="B16" s="44"/>
      <c r="C16" s="44"/>
      <c r="D16" s="44"/>
      <c r="E16" s="44"/>
      <c r="F16" s="44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4" t="s">
        <v>41</v>
      </c>
      <c r="B17" s="44"/>
      <c r="C17" s="44"/>
      <c r="D17" s="44"/>
      <c r="E17" s="44"/>
      <c r="F17" s="44"/>
      <c r="G17" s="6">
        <f>Aktivnosti!H22/Norme!H20</f>
        <v>16</v>
      </c>
      <c r="H17" s="5"/>
      <c r="I17" s="6"/>
      <c r="J17" s="5"/>
      <c r="K17" s="7">
        <f t="shared" si="0"/>
        <v>0.11294117647058823</v>
      </c>
    </row>
    <row r="18" spans="1:11">
      <c r="A18" s="44" t="s">
        <v>42</v>
      </c>
      <c r="B18" s="44"/>
      <c r="C18" s="44"/>
      <c r="D18" s="44"/>
      <c r="E18" s="44"/>
      <c r="F18" s="44"/>
      <c r="G18" s="6">
        <f>Aktivnosti!H23/Norme!H21</f>
        <v>1</v>
      </c>
      <c r="H18" s="5"/>
      <c r="I18" s="6"/>
      <c r="J18" s="5"/>
      <c r="K18" s="7">
        <f t="shared" si="0"/>
        <v>7.0588235294117641E-3</v>
      </c>
    </row>
    <row r="19" spans="1:11">
      <c r="A19" s="44" t="s">
        <v>43</v>
      </c>
      <c r="B19" s="44"/>
      <c r="C19" s="44"/>
      <c r="D19" s="44"/>
      <c r="E19" s="44"/>
      <c r="F19" s="44"/>
      <c r="G19" s="6">
        <f>Aktivnosti!H24/Norme!H22</f>
        <v>1</v>
      </c>
      <c r="H19" s="5"/>
      <c r="I19" s="6"/>
      <c r="J19" s="5"/>
      <c r="K19" s="7">
        <f t="shared" si="0"/>
        <v>7.0588235294117641E-3</v>
      </c>
    </row>
    <row r="20" spans="1:11">
      <c r="A20" s="44" t="s">
        <v>44</v>
      </c>
      <c r="B20" s="44"/>
      <c r="C20" s="44"/>
      <c r="D20" s="44"/>
      <c r="E20" s="44"/>
      <c r="F20" s="44"/>
      <c r="G20" s="6">
        <f>Aktivnosti!H25/Norme!H23</f>
        <v>2</v>
      </c>
      <c r="H20" s="5"/>
      <c r="I20" s="6"/>
      <c r="J20" s="5"/>
      <c r="K20" s="7">
        <f t="shared" si="0"/>
        <v>1.4117647058823528E-2</v>
      </c>
    </row>
    <row r="21" spans="1:11">
      <c r="A21" s="44" t="s">
        <v>45</v>
      </c>
      <c r="B21" s="44"/>
      <c r="C21" s="44"/>
      <c r="D21" s="44"/>
      <c r="E21" s="44"/>
      <c r="F21" s="44"/>
      <c r="G21" s="6">
        <f>Aktivnosti!H26/Norme!H24</f>
        <v>1</v>
      </c>
      <c r="H21" s="5"/>
      <c r="I21" s="6"/>
      <c r="J21" s="5"/>
      <c r="K21" s="7">
        <f t="shared" si="0"/>
        <v>7.0588235294117641E-3</v>
      </c>
    </row>
    <row r="22" spans="1:11">
      <c r="A22" s="44" t="s">
        <v>46</v>
      </c>
      <c r="B22" s="44"/>
      <c r="C22" s="44"/>
      <c r="D22" s="44"/>
      <c r="E22" s="44"/>
      <c r="F22" s="44"/>
      <c r="G22" s="6">
        <f>Aktivnosti!H27/Norme!H25</f>
        <v>1</v>
      </c>
      <c r="H22" s="5"/>
      <c r="I22" s="6"/>
      <c r="J22" s="5"/>
      <c r="K22" s="7">
        <f t="shared" si="0"/>
        <v>7.0588235294117641E-3</v>
      </c>
    </row>
    <row r="23" spans="1:11">
      <c r="A23" s="48" t="s">
        <v>47</v>
      </c>
      <c r="B23" s="48"/>
      <c r="C23" s="48"/>
      <c r="D23" s="48"/>
      <c r="E23" s="48"/>
      <c r="F23" s="48"/>
      <c r="G23" s="8">
        <f>SUM(G7:G22)</f>
        <v>141.66666666666669</v>
      </c>
      <c r="H23" s="4"/>
      <c r="I23" s="8"/>
      <c r="J23" s="4"/>
      <c r="K23" s="9">
        <f>SUM(K7:K22)</f>
        <v>1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20" t="s">
        <v>31</v>
      </c>
      <c r="H25" s="21">
        <f>G23/30</f>
        <v>4.7222222222222232</v>
      </c>
      <c r="I25" s="20" t="s">
        <v>32</v>
      </c>
      <c r="J25" s="21">
        <f>G23/25</f>
        <v>5.6666666666666679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6" sqref="B16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Tehnika procesnih računara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85.416666666666657</v>
      </c>
    </row>
    <row r="9" spans="1:2">
      <c r="A9" s="18" t="s">
        <v>68</v>
      </c>
      <c r="B9" s="19">
        <f>IF(Proračun!G24="OK",B7+B8,"")</f>
        <v>141.66666666666666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ALMIR OSMANOVIC</cp:lastModifiedBy>
  <dcterms:created xsi:type="dcterms:W3CDTF">2006-09-16T00:00:00Z</dcterms:created>
  <dcterms:modified xsi:type="dcterms:W3CDTF">2025-04-26T19:21:41Z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