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V Godina\IV Godina_kalkulatori\"/>
    </mc:Choice>
  </mc:AlternateContent>
  <bookViews>
    <workbookView xWindow="0" yWindow="0" windowWidth="23040" windowHeight="9192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<sst xmlns="http://schemas.openxmlformats.org/spreadsheetml/2006/main" count="86" uniqueCount="81">
  <si>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</si>
  <si>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</si>
  <si>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</si>
  <si>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</si>
  <si>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</si>
  <si>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</si>
  <si>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</si>
  <si>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</si>
  <si>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</si>
  <si>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</si>
  <si>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</si>
  <si>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</si>
  <si>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</si>
  <si>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</si>
  <si>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</si>
  <si>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</si>
  <si>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</si>
  <si>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</si>
  <si>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</si>
  <si>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</si>
  <si>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</si>
  <si>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</si>
  <si>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</si>
  <si>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</si>
  <si>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</si>
  <si>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</si>
  <si>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</si>
  <si>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</si>
  <si>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</si>
  <si>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</si>
  <si>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</si>
  <si>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</si>
  <si>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</si>
  <si>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</si>
  <si>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</si>
  <si>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</si>
  <si>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</si>
  <si>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</si>
  <si>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</si>
  <si>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</si>
  <si>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</si>
  <si>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</si>
  <si>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</si>
  <si>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</si>
  <si>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</si>
  <si>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</si>
  <si>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</si>
  <si>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</si>
  <si>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</si>
  <si>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</si>
  <si>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</si>
  <si>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</si>
  <si>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</si>
  <si>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</si>
  <si>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</si>
  <si>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</si>
  <si>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</si>
  <si>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</si>
  <si>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</si>
  <si>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</si>
  <si>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</si>
  <si>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</si>
  <si>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</si>
  <si>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</si>
  <si>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</si>
  <si>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</si>
  <si>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</si>
  <si>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</si>
  <si>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</si>
  <si>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</si>
  <si>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</si>
  <si>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</si>
  <si>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</si>
  <si>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</si>
  <si>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</si>
  <si>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</si>
  <si>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</si>
  <si>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</si>
  <si>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</si>
  <si>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</si>
  <si>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Automatsko upravljanje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</si>
</sst>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H20" sqref="H20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8" t="s">
        <v>0</v>
      </c>
      <c r="B5" s="38"/>
      <c r="C5" s="38"/>
      <c r="D5" s="40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8" t="s">
        <v>1</v>
      </c>
      <c r="B6" s="38"/>
      <c r="C6" s="38"/>
      <c r="D6" s="40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8" t="s">
        <v>2</v>
      </c>
      <c r="B7" s="38"/>
      <c r="C7" s="38"/>
      <c r="D7" s="40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6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3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>
        <v>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>
        <v>360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>
        <v>2</v>
      </c>
      <c r="I17" s="25"/>
      <c r="J17" s="35"/>
      <c r="K17" s="35"/>
      <c r="L17" s="35"/>
      <c r="M17" s="35"/>
      <c r="N17" s="35"/>
      <c r="O17" s="35"/>
      <c r="P17" s="35"/>
      <c r="Q17" s="35"/>
      <c r="R17" s="27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2</v>
      </c>
      <c r="I18" s="25"/>
      <c r="J18" s="35"/>
      <c r="K18" s="35"/>
      <c r="L18" s="35"/>
      <c r="M18" s="35"/>
      <c r="N18" s="35"/>
      <c r="O18" s="35"/>
      <c r="P18" s="35"/>
      <c r="Q18" s="35"/>
      <c r="R18" s="27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2</v>
      </c>
      <c r="I19" s="25"/>
      <c r="J19" s="35"/>
      <c r="K19" s="35"/>
      <c r="L19" s="35"/>
      <c r="M19" s="35"/>
      <c r="N19" s="35"/>
      <c r="O19" s="35"/>
      <c r="P19" s="35"/>
      <c r="Q19" s="35"/>
      <c r="R19" s="27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>
        <v>30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>
        <v>1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>
        <v>1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2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2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50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0" zoomScale="160" zoomScaleNormal="160" workbookViewId="0">
      <selection activeCell="A34" sqref="A34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9" zoomScale="160" zoomScaleNormal="160" workbookViewId="0">
      <selection activeCell="O19" sqref="O19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150</v>
      </c>
      <c r="I6" s="23" t="s">
        <v>32</v>
      </c>
      <c r="J6" s="24">
        <f>30*Aktivnosti!H8</f>
        <v>180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56.25</v>
      </c>
      <c r="H7" s="5"/>
      <c r="I7" s="6"/>
      <c r="J7" s="5"/>
      <c r="K7" s="7">
        <f>G7/$G$23</f>
        <v>0.37108301264431004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30</v>
      </c>
      <c r="H8" s="5"/>
      <c r="I8" s="6"/>
      <c r="J8" s="5"/>
      <c r="K8" s="7">
        <f t="shared" ref="K8:K22" si="0">G8/$G$23</f>
        <v>0.19791094007696536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45</v>
      </c>
      <c r="H9" s="5"/>
      <c r="I9" s="6"/>
      <c r="J9" s="5"/>
      <c r="K9" s="7">
        <f t="shared" si="0"/>
        <v>0.29686641011544801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2</v>
      </c>
      <c r="H12" s="5"/>
      <c r="I12" s="6"/>
      <c r="J12" s="5"/>
      <c r="K12" s="7">
        <f t="shared" si="0"/>
        <v>1.319406267179769E-2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2</v>
      </c>
      <c r="H13" s="5"/>
      <c r="I13" s="6"/>
      <c r="J13" s="5"/>
      <c r="K13" s="7">
        <f t="shared" si="0"/>
        <v>1.319406267179769E-2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2</v>
      </c>
      <c r="H14" s="5"/>
      <c r="I14" s="6"/>
      <c r="J14" s="5"/>
      <c r="K14" s="7">
        <f t="shared" si="0"/>
        <v>1.319406267179769E-2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2</v>
      </c>
      <c r="H15" s="5"/>
      <c r="I15" s="6"/>
      <c r="J15" s="5"/>
      <c r="K15" s="7">
        <f t="shared" si="0"/>
        <v>1.319406267179769E-2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1</v>
      </c>
      <c r="H16" s="5"/>
      <c r="I16" s="6"/>
      <c r="J16" s="5"/>
      <c r="K16" s="7">
        <f t="shared" si="0"/>
        <v>6.5970313358988449E-3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1</v>
      </c>
      <c r="H17" s="5"/>
      <c r="I17" s="6"/>
      <c r="J17" s="5"/>
      <c r="K17" s="7">
        <f t="shared" si="0"/>
        <v>6.5970313358988449E-3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2</v>
      </c>
      <c r="H18" s="5"/>
      <c r="I18" s="6"/>
      <c r="J18" s="5"/>
      <c r="K18" s="7">
        <f t="shared" si="0"/>
        <v>1.319406267179769E-2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2</v>
      </c>
      <c r="H19" s="5"/>
      <c r="I19" s="6"/>
      <c r="J19" s="5"/>
      <c r="K19" s="7">
        <f t="shared" si="0"/>
        <v>1.319406267179769E-2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3.3333333333333335</v>
      </c>
      <c r="H20" s="5"/>
      <c r="I20" s="6"/>
      <c r="J20" s="5"/>
      <c r="K20" s="7">
        <f t="shared" si="0"/>
        <v>2.1990104452996151E-2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2</v>
      </c>
      <c r="H21" s="5"/>
      <c r="I21" s="6"/>
      <c r="J21" s="5"/>
      <c r="K21" s="7">
        <f t="shared" si="0"/>
        <v>1.319406267179769E-2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1</v>
      </c>
      <c r="H22" s="5"/>
      <c r="I22" s="6"/>
      <c r="J22" s="5"/>
      <c r="K22" s="7">
        <f t="shared" si="0"/>
        <v>6.5970313358988449E-3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151.58333333333334</v>
      </c>
      <c r="H23" s="4"/>
      <c r="I23" s="8"/>
      <c r="J23" s="4"/>
      <c r="K23" s="9">
        <f>SUM(K7:K22)</f>
        <v>0.99999999999999989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5.052777777777778</v>
      </c>
      <c r="I25" s="20" t="s">
        <v>32</v>
      </c>
      <c r="J25" s="21">
        <f>G23/25</f>
        <v>6.0633333333333335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G20" sqref="G20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Automatsko upravljanje 1</v>
      </c>
    </row>
    <row r="7" spans="1:2">
      <c r="A7" s="18" t="s">
        <v>69</v>
      </c>
      <c r="B7" s="19">
        <f>IF(Proračun!G24="OK",Proračun!G7,"")</f>
        <v>56.25</v>
      </c>
    </row>
    <row r="8" spans="1:2">
      <c r="A8" s="18" t="s">
        <v>67</v>
      </c>
      <c r="B8" s="19">
        <f>IF(Proračun!G24="OK",SUM(Proračun!G8:G22),"")</f>
        <v>95.333333333333329</v>
      </c>
    </row>
    <row r="9" spans="1:2">
      <c r="A9" s="18" t="s">
        <v>68</v>
      </c>
      <c r="B9" s="19">
        <f>IF(Proračun!G24="OK",B7+B8,"")</f>
        <v>151.58333333333331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ALMIR OSMANOVIC</cp:lastModifiedBy>
  <dcterms:created xsi:type="dcterms:W3CDTF">2006-09-16T00:00:00Z</dcterms:created>
  <dcterms:modified xsi:type="dcterms:W3CDTF">2025-05-10T20:17:07Z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