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0" yWindow="-90" windowWidth="23235" windowHeight="12435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44525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<sst xmlns="http://schemas.openxmlformats.org/spreadsheetml/2006/main" count="95" uniqueCount="90">
  <si>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</si>
  <si>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</si>
  <si>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</si>
  <si>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</si>
  <si>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</si>
  <si>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</si>
  <si>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</si>
  <si>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</si>
  <si>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</si>
  <si>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</si>
  <si>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</si>
  <si>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</si>
  <si>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</si>
  <si>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</si>
  <si>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</si>
  <si>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</si>
  <si>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</si>
  <si>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</si>
  <si>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</si>
  <si>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</si>
  <si>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</si>
  <si>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</si>
  <si>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</si>
  <si>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</si>
  <si>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</si>
  <si>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</si>
  <si>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</si>
  <si>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</si>
  <si>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</si>
  <si>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</si>
  <si>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</si>
  <si>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</si>
  <si>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</si>
  <si>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</si>
  <si>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</si>
  <si>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</si>
  <si>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</si>
  <si>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</si>
  <si>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</si>
  <si>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</si>
  <si>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</si>
  <si>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</si>
  <si>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</si>
  <si>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</si>
  <si>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</si>
  <si>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</si>
  <si>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</si>
  <si>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</si>
  <si>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</si>
  <si>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</si>
  <si>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</si>
  <si>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</si>
  <si>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</si>
  <si>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</si>
  <si>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</si>
  <si>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</si>
  <si>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</si>
  <si>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</si>
  <si>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</si>
  <si>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</si>
  <si>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</si>
  <si>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</si>
  <si>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</si>
  <si>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</si>
  <si>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</si>
  <si>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</si>
  <si>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</si>
  <si>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</si>
  <si>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</si>
  <si>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</si>
  <si>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</si>
  <si>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</si>
  <si>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</si>
  <si>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</si>
  <si>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</si>
  <si>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</si>
  <si>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</si>
  <si>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</si>
  <si>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</si>
  <si>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Literatura podrazumijeva čitanje i razumijevanje kompleksnih grafičkih oblika.</t>
  </si>
  <si>
    <t>Literaturom obuhvaćena tekstualna pojašnjenja metodologije izrade zadataka.</t>
  </si>
  <si>
    <t>Konsultacije u toku semestra.</t>
  </si>
  <si>
    <t>Izrada 5 programskih zadataka, prosječno potrebno 4 sata za izradu jednog programskog zadatka</t>
  </si>
  <si>
    <t>Vrijeme predviđeno za odbranu programskih zadataka.</t>
  </si>
  <si>
    <t>1. zadatak za zadaću nakon svakog održanog predavanja, prosječno potreban 1 sat za izradu zadatka</t>
  </si>
  <si>
    <t>Korištenje literature za izradu programskih zadataka.</t>
  </si>
  <si>
    <t>Literatura dostupna u biblioteci Mašinskog fakulteta.</t>
  </si>
  <si>
    <t>Polaganje završnog ispita u trajanju od 2 sata.</t>
  </si>
  <si>
    <t>Mehatronika</t>
  </si>
  <si>
    <t>Mehanizmi u mehatronici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</si>
</sst>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10" borderId="0" applyNumberFormat="0" applyBorder="0" applyAlignment="0" applyProtection="0"/>
  </cellStyleXfs>
  <cellXfs count="60">
    <xf numFmtId="0" fontId="0" fillId="0" borderId="0" xfId="0"/>
    <xf numFmtId="0" fontId="6" fillId="2" borderId="0" xfId="0" applyFont="1" applyFill="1"/>
    <xf numFmtId="0" fontId="0" fillId="2" borderId="0" xfId="0" applyFill="1"/>
    <xf numFmtId="0" fontId="0" fillId="3" borderId="0" xfId="0" applyFill="1"/>
    <xf numFmtId="0" fontId="6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6" fillId="6" borderId="0" xfId="0" applyNumberFormat="1" applyFont="1" applyFill="1"/>
    <xf numFmtId="10" fontId="6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6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8" fillId="8" borderId="0" xfId="0" applyFont="1" applyFill="1"/>
    <xf numFmtId="0" fontId="8" fillId="0" borderId="0" xfId="0" applyFont="1"/>
    <xf numFmtId="0" fontId="8" fillId="8" borderId="1" xfId="0" applyFont="1" applyFill="1" applyBorder="1"/>
    <xf numFmtId="2" fontId="8" fillId="8" borderId="1" xfId="0" applyNumberFormat="1" applyFont="1" applyFill="1" applyBorder="1"/>
    <xf numFmtId="0" fontId="10" fillId="9" borderId="0" xfId="1" applyFont="1" applyFill="1" applyAlignment="1">
      <alignment horizontal="right"/>
    </xf>
    <xf numFmtId="2" fontId="10" fillId="9" borderId="0" xfId="1" applyNumberFormat="1" applyFont="1" applyFill="1"/>
    <xf numFmtId="0" fontId="10" fillId="9" borderId="0" xfId="1" applyFont="1" applyFill="1"/>
    <xf numFmtId="0" fontId="11" fillId="9" borderId="0" xfId="1" applyFont="1" applyFill="1" applyAlignment="1">
      <alignment horizontal="right"/>
    </xf>
    <xf numFmtId="0" fontId="11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2" fillId="0" borderId="5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6" fillId="0" borderId="0" xfId="0" applyFont="1" applyAlignment="1">
      <alignment horizontal="center" wrapText="1"/>
    </xf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2" fillId="3" borderId="0" xfId="0" applyFont="1" applyFill="1" applyAlignment="1">
      <alignment horizontal="left" wrapText="1"/>
    </xf>
    <xf numFmtId="0" fontId="0" fillId="3" borderId="0" xfId="0" applyFill="1" applyAlignment="1">
      <alignment horizontal="left" wrapText="1"/>
    </xf>
    <xf numFmtId="0" fontId="0" fillId="3" borderId="6" xfId="0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1" fillId="9" borderId="0" xfId="1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10" fillId="9" borderId="0" xfId="0" applyFont="1" applyFill="1" applyAlignment="1">
      <alignment horizontal="left"/>
    </xf>
    <xf numFmtId="0" fontId="6" fillId="6" borderId="0" xfId="0" applyFont="1" applyFill="1" applyAlignment="1">
      <alignment horizontal="left"/>
    </xf>
    <xf numFmtId="0" fontId="6" fillId="6" borderId="0" xfId="0" applyFont="1" applyFill="1" applyAlignment="1">
      <alignment horizontal="left" vertical="center" wrapText="1"/>
    </xf>
    <xf numFmtId="0" fontId="7" fillId="7" borderId="0" xfId="0" applyFont="1" applyFill="1" applyAlignment="1">
      <alignment horizontal="center"/>
    </xf>
    <xf numFmtId="0" fontId="13" fillId="3" borderId="0" xfId="0" applyFont="1" applyFill="1"/>
    <xf numFmtId="0" fontId="13" fillId="0" borderId="5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zoomScaleNormal="100" workbookViewId="0">
      <selection activeCell="I14" sqref="I14:R14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37" t="s">
        <v>72</v>
      </c>
      <c r="B1" s="37"/>
      <c r="C1" s="37"/>
      <c r="D1" s="37"/>
      <c r="E1" s="37"/>
      <c r="F1" s="37"/>
      <c r="G1" s="37"/>
      <c r="H1" s="37"/>
    </row>
    <row r="2" spans="1:18">
      <c r="A2" s="37"/>
      <c r="B2" s="37"/>
      <c r="C2" s="37"/>
      <c r="D2" s="37"/>
      <c r="E2" s="37"/>
      <c r="F2" s="37"/>
      <c r="G2" s="37"/>
      <c r="H2" s="37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1" t="s">
        <v>71</v>
      </c>
      <c r="J4" s="32"/>
      <c r="K4" s="32"/>
      <c r="L4" s="32"/>
      <c r="M4" s="32"/>
      <c r="N4" s="32"/>
      <c r="O4" s="32"/>
      <c r="P4" s="32"/>
      <c r="Q4" s="32"/>
      <c r="R4" s="33"/>
    </row>
    <row r="5" spans="1:18">
      <c r="A5" s="36" t="s">
        <v>0</v>
      </c>
      <c r="B5" s="36"/>
      <c r="C5" s="36"/>
      <c r="D5" s="38" t="s">
        <v>78</v>
      </c>
      <c r="E5" s="39"/>
      <c r="F5" s="39"/>
      <c r="G5" s="39"/>
      <c r="H5" s="39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 ht="32.25" customHeight="1">
      <c r="A6" s="36" t="s">
        <v>1</v>
      </c>
      <c r="B6" s="36"/>
      <c r="C6" s="36"/>
      <c r="D6" s="40" t="s">
        <v>88</v>
      </c>
      <c r="E6" s="41"/>
      <c r="F6" s="41"/>
      <c r="G6" s="41"/>
      <c r="H6" s="42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6" t="s">
        <v>2</v>
      </c>
      <c r="B7" s="36"/>
      <c r="C7" s="36"/>
      <c r="D7" s="43" t="s">
        <v>89</v>
      </c>
      <c r="E7" s="39"/>
      <c r="F7" s="39"/>
      <c r="G7" s="39"/>
      <c r="H7" s="39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6" t="s">
        <v>3</v>
      </c>
      <c r="B8" s="36"/>
      <c r="C8" s="36"/>
      <c r="D8" s="36"/>
      <c r="E8" s="36"/>
      <c r="F8" s="36"/>
      <c r="G8" s="36"/>
      <c r="H8" s="3">
        <v>4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6" t="s">
        <v>4</v>
      </c>
      <c r="B9" s="36"/>
      <c r="C9" s="36"/>
      <c r="D9" s="36"/>
      <c r="E9" s="36"/>
      <c r="F9" s="36"/>
      <c r="G9" s="36"/>
      <c r="H9" s="3">
        <v>3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6" t="s">
        <v>5</v>
      </c>
      <c r="B10" s="36"/>
      <c r="C10" s="36"/>
      <c r="D10" s="36"/>
      <c r="E10" s="36"/>
      <c r="F10" s="36"/>
      <c r="G10" s="36"/>
      <c r="H10" s="3">
        <v>0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6" t="s">
        <v>6</v>
      </c>
      <c r="B11" s="36"/>
      <c r="C11" s="36"/>
      <c r="D11" s="36"/>
      <c r="E11" s="36"/>
      <c r="F11" s="36"/>
      <c r="G11" s="36"/>
      <c r="H11" s="3">
        <v>0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6" t="s">
        <v>49</v>
      </c>
      <c r="B12" s="36"/>
      <c r="C12" s="36"/>
      <c r="D12" s="36"/>
      <c r="E12" s="36"/>
      <c r="F12" s="36"/>
      <c r="G12" s="36"/>
      <c r="H12" s="54">
        <v>60</v>
      </c>
      <c r="I12" s="25" t="s">
        <v>80</v>
      </c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6" t="s">
        <v>50</v>
      </c>
      <c r="B13" s="36"/>
      <c r="C13" s="36"/>
      <c r="D13" s="36"/>
      <c r="E13" s="36"/>
      <c r="F13" s="36"/>
      <c r="G13" s="36"/>
      <c r="H13" s="54">
        <v>110</v>
      </c>
      <c r="I13" s="25" t="s">
        <v>79</v>
      </c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6" t="s">
        <v>7</v>
      </c>
      <c r="B14" s="36"/>
      <c r="C14" s="36"/>
      <c r="D14" s="36"/>
      <c r="E14" s="36"/>
      <c r="F14" s="36"/>
      <c r="G14" s="36"/>
      <c r="H14" s="54">
        <v>0</v>
      </c>
      <c r="I14" s="55"/>
      <c r="J14" s="56"/>
      <c r="K14" s="56"/>
      <c r="L14" s="56"/>
      <c r="M14" s="56"/>
      <c r="N14" s="56"/>
      <c r="O14" s="56"/>
      <c r="P14" s="56"/>
      <c r="Q14" s="56"/>
      <c r="R14" s="57"/>
    </row>
    <row r="15" spans="1:18">
      <c r="A15" s="34" t="s">
        <v>60</v>
      </c>
      <c r="B15" s="35"/>
      <c r="C15" s="35"/>
      <c r="D15" s="35"/>
      <c r="E15" s="35"/>
      <c r="F15" s="35"/>
      <c r="G15" s="35"/>
      <c r="H15" s="3">
        <v>0</v>
      </c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6" t="s">
        <v>8</v>
      </c>
      <c r="B16" s="36"/>
      <c r="C16" s="36"/>
      <c r="D16" s="36"/>
      <c r="E16" s="36"/>
      <c r="F16" s="36"/>
      <c r="G16" s="36"/>
      <c r="H16" s="3">
        <v>0</v>
      </c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6" t="s">
        <v>51</v>
      </c>
      <c r="B17" s="36"/>
      <c r="C17" s="36"/>
      <c r="D17" s="36"/>
      <c r="E17" s="36"/>
      <c r="F17" s="36"/>
      <c r="G17" s="36"/>
      <c r="H17" s="3">
        <v>0</v>
      </c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6" t="s">
        <v>9</v>
      </c>
      <c r="B18" s="36"/>
      <c r="C18" s="36"/>
      <c r="D18" s="36"/>
      <c r="E18" s="36"/>
      <c r="F18" s="36"/>
      <c r="G18" s="36"/>
      <c r="H18" s="3">
        <v>2</v>
      </c>
      <c r="I18" s="30" t="s">
        <v>86</v>
      </c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6" t="s">
        <v>75</v>
      </c>
      <c r="B19" s="36"/>
      <c r="C19" s="36"/>
      <c r="D19" s="36"/>
      <c r="E19" s="36"/>
      <c r="F19" s="36"/>
      <c r="G19" s="36"/>
      <c r="H19" s="3">
        <v>4</v>
      </c>
      <c r="I19" s="58" t="s">
        <v>85</v>
      </c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6" t="s">
        <v>10</v>
      </c>
      <c r="B20" s="36"/>
      <c r="C20" s="36"/>
      <c r="D20" s="36"/>
      <c r="E20" s="36"/>
      <c r="F20" s="36"/>
      <c r="G20" s="36"/>
      <c r="H20" s="3">
        <v>10</v>
      </c>
      <c r="I20" s="25" t="s">
        <v>83</v>
      </c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6" t="s">
        <v>11</v>
      </c>
      <c r="B21" s="36"/>
      <c r="C21" s="36"/>
      <c r="D21" s="36"/>
      <c r="E21" s="36"/>
      <c r="F21" s="36"/>
      <c r="G21" s="36"/>
      <c r="H21" s="3">
        <v>15</v>
      </c>
      <c r="I21" s="25" t="s">
        <v>84</v>
      </c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6" t="s">
        <v>12</v>
      </c>
      <c r="B22" s="36"/>
      <c r="C22" s="36"/>
      <c r="D22" s="36"/>
      <c r="E22" s="36"/>
      <c r="F22" s="36"/>
      <c r="G22" s="36"/>
      <c r="H22" s="3">
        <v>20</v>
      </c>
      <c r="I22" s="58" t="s">
        <v>82</v>
      </c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6" t="s">
        <v>13</v>
      </c>
      <c r="B23" s="36"/>
      <c r="C23" s="36"/>
      <c r="D23" s="36"/>
      <c r="E23" s="36"/>
      <c r="F23" s="36"/>
      <c r="G23" s="36"/>
      <c r="H23" s="3">
        <v>0</v>
      </c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6" t="s">
        <v>14</v>
      </c>
      <c r="B24" s="36"/>
      <c r="C24" s="36"/>
      <c r="D24" s="36"/>
      <c r="E24" s="36"/>
      <c r="F24" s="36"/>
      <c r="G24" s="36"/>
      <c r="H24" s="3">
        <v>0</v>
      </c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6" t="s">
        <v>15</v>
      </c>
      <c r="B25" s="36"/>
      <c r="C25" s="36"/>
      <c r="D25" s="36"/>
      <c r="E25" s="36"/>
      <c r="F25" s="36"/>
      <c r="G25" s="36"/>
      <c r="H25" s="3">
        <v>0</v>
      </c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6" t="s">
        <v>16</v>
      </c>
      <c r="B26" s="36"/>
      <c r="C26" s="36"/>
      <c r="D26" s="36"/>
      <c r="E26" s="36"/>
      <c r="F26" s="36"/>
      <c r="G26" s="36"/>
      <c r="H26" s="3">
        <v>2</v>
      </c>
      <c r="I26" s="30" t="s">
        <v>87</v>
      </c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6" t="s">
        <v>17</v>
      </c>
      <c r="B27" s="36"/>
      <c r="C27" s="36"/>
      <c r="D27" s="36"/>
      <c r="E27" s="36"/>
      <c r="F27" s="36"/>
      <c r="G27" s="36"/>
      <c r="H27" s="3">
        <v>2</v>
      </c>
      <c r="I27" s="59" t="s">
        <v>81</v>
      </c>
      <c r="J27" s="28"/>
      <c r="K27" s="28"/>
      <c r="L27" s="28"/>
      <c r="M27" s="28"/>
      <c r="N27" s="28"/>
      <c r="O27" s="28"/>
      <c r="P27" s="28"/>
      <c r="Q27" s="28"/>
      <c r="R27" s="29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H23" sqref="H23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37" t="s">
        <v>73</v>
      </c>
      <c r="B1" s="37"/>
      <c r="C1" s="37"/>
      <c r="D1" s="37"/>
      <c r="E1" s="37"/>
      <c r="F1" s="37"/>
      <c r="G1" s="37"/>
      <c r="H1" s="37"/>
    </row>
    <row r="2" spans="1:11">
      <c r="A2" s="37"/>
      <c r="B2" s="37"/>
      <c r="C2" s="37"/>
      <c r="D2" s="37"/>
      <c r="E2" s="37"/>
      <c r="F2" s="37"/>
      <c r="G2" s="37"/>
      <c r="H2" s="37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4" t="s">
        <v>19</v>
      </c>
      <c r="B6" s="44"/>
      <c r="C6" s="44"/>
      <c r="D6" s="44"/>
      <c r="E6" s="44"/>
      <c r="F6" s="44"/>
      <c r="G6" s="44"/>
      <c r="H6" s="14">
        <v>0.75</v>
      </c>
    </row>
    <row r="7" spans="1:11">
      <c r="A7" s="44" t="s">
        <v>52</v>
      </c>
      <c r="B7" s="44"/>
      <c r="C7" s="44"/>
      <c r="D7" s="44"/>
      <c r="E7" s="44"/>
      <c r="F7" s="44"/>
      <c r="G7" s="44"/>
      <c r="H7" s="11">
        <v>20</v>
      </c>
      <c r="I7" t="str">
        <f>IF(OR(H7&lt;15,H7&gt;20),"neprikladno","")</f>
        <v/>
      </c>
      <c r="J7"/>
      <c r="K7"/>
    </row>
    <row r="8" spans="1:11">
      <c r="A8" s="44" t="s">
        <v>53</v>
      </c>
      <c r="B8" s="44"/>
      <c r="C8" s="44"/>
      <c r="D8" s="44"/>
      <c r="E8" s="44"/>
      <c r="F8" s="44"/>
      <c r="G8" s="44"/>
      <c r="H8" s="11">
        <v>12</v>
      </c>
      <c r="I8" t="str">
        <f>IF(OR(H8&lt;10,H8&gt;12),"neprikladno","")</f>
        <v/>
      </c>
      <c r="J8"/>
      <c r="K8"/>
    </row>
    <row r="9" spans="1:11">
      <c r="A9" s="44" t="s">
        <v>58</v>
      </c>
      <c r="B9" s="44"/>
      <c r="C9" s="44"/>
      <c r="D9" s="44"/>
      <c r="E9" s="44"/>
      <c r="F9" s="44"/>
      <c r="G9" s="44"/>
      <c r="H9" s="11">
        <v>20</v>
      </c>
      <c r="I9" t="str">
        <f>IF(OR(H9&lt;15,H9&gt;20),"neprikladno","")</f>
        <v/>
      </c>
      <c r="J9"/>
      <c r="K9"/>
    </row>
    <row r="10" spans="1:11">
      <c r="A10" s="44" t="s">
        <v>55</v>
      </c>
      <c r="B10" s="44"/>
      <c r="C10" s="44"/>
      <c r="D10" s="44"/>
      <c r="E10" s="44"/>
      <c r="F10" s="44"/>
      <c r="G10" s="44"/>
      <c r="H10" s="11">
        <v>12</v>
      </c>
      <c r="I10" t="str">
        <f>IF(OR(H10&lt;10,H10&gt;12),"neprikladno","")</f>
        <v/>
      </c>
      <c r="J10"/>
      <c r="K10"/>
    </row>
    <row r="11" spans="1:11">
      <c r="A11" s="44" t="s">
        <v>56</v>
      </c>
      <c r="B11" s="44"/>
      <c r="C11" s="44"/>
      <c r="D11" s="44"/>
      <c r="E11" s="44"/>
      <c r="F11" s="44"/>
      <c r="G11" s="44"/>
      <c r="H11" s="11">
        <v>8</v>
      </c>
      <c r="I11" t="str">
        <f>IF(OR(H11&lt;7,H11&gt;8),"neprikladno","")</f>
        <v/>
      </c>
      <c r="J11"/>
      <c r="K11"/>
    </row>
    <row r="12" spans="1:11">
      <c r="A12" s="45" t="s">
        <v>57</v>
      </c>
      <c r="B12" s="44"/>
      <c r="C12" s="44"/>
      <c r="D12" s="44"/>
      <c r="E12" s="44"/>
      <c r="F12" s="44"/>
      <c r="G12" s="44"/>
      <c r="H12" s="11">
        <v>12</v>
      </c>
      <c r="I12" t="str">
        <f>IF(OR(H12&lt;10,H12&gt;12),"neprikladno","")</f>
        <v/>
      </c>
      <c r="J12"/>
      <c r="K12"/>
    </row>
    <row r="13" spans="1:11">
      <c r="A13" s="44" t="s">
        <v>54</v>
      </c>
      <c r="B13" s="44"/>
      <c r="C13" s="44"/>
      <c r="D13" s="44"/>
      <c r="E13" s="44"/>
      <c r="F13" s="44"/>
      <c r="G13" s="44"/>
      <c r="H13" s="11">
        <v>8</v>
      </c>
      <c r="I13" t="str">
        <f>IF(OR(H13&lt;7,H13&gt;8),"neprikladno","")</f>
        <v/>
      </c>
      <c r="J13"/>
      <c r="K13"/>
    </row>
    <row r="14" spans="1:11">
      <c r="A14" s="44" t="s">
        <v>59</v>
      </c>
      <c r="B14" s="44"/>
      <c r="C14" s="44"/>
      <c r="D14" s="44"/>
      <c r="E14" s="44"/>
      <c r="F14" s="44"/>
      <c r="G14" s="44"/>
      <c r="H14" s="11">
        <v>200</v>
      </c>
      <c r="I14" t="str">
        <f>IF(OR(H14&lt;150,H14&gt;200),"neprikladno","")</f>
        <v/>
      </c>
      <c r="J14"/>
      <c r="K14"/>
    </row>
    <row r="15" spans="1:11">
      <c r="A15" s="44" t="s">
        <v>20</v>
      </c>
      <c r="B15" s="44"/>
      <c r="C15" s="44"/>
      <c r="D15" s="44"/>
      <c r="E15" s="44"/>
      <c r="F15" s="44"/>
      <c r="G15" s="44"/>
      <c r="H15" s="15">
        <v>1</v>
      </c>
    </row>
    <row r="16" spans="1:11">
      <c r="A16" s="44" t="s">
        <v>21</v>
      </c>
      <c r="B16" s="44"/>
      <c r="C16" s="44"/>
      <c r="D16" s="44"/>
      <c r="E16" s="44"/>
      <c r="F16" s="44"/>
      <c r="G16" s="44"/>
      <c r="H16" s="15">
        <v>1</v>
      </c>
    </row>
    <row r="17" spans="1:8">
      <c r="A17" s="44" t="s">
        <v>76</v>
      </c>
      <c r="B17" s="44"/>
      <c r="C17" s="44"/>
      <c r="D17" s="44"/>
      <c r="E17" s="44"/>
      <c r="F17" s="44"/>
      <c r="G17" s="44"/>
      <c r="H17" s="15">
        <v>1</v>
      </c>
    </row>
    <row r="18" spans="1:8">
      <c r="A18" s="44" t="s">
        <v>22</v>
      </c>
      <c r="B18" s="44"/>
      <c r="C18" s="44"/>
      <c r="D18" s="44"/>
      <c r="E18" s="44"/>
      <c r="F18" s="44"/>
      <c r="G18" s="44"/>
      <c r="H18" s="15">
        <v>15</v>
      </c>
    </row>
    <row r="19" spans="1:8">
      <c r="A19" s="44" t="s">
        <v>23</v>
      </c>
      <c r="B19" s="44"/>
      <c r="C19" s="44"/>
      <c r="D19" s="44"/>
      <c r="E19" s="44"/>
      <c r="F19" s="44"/>
      <c r="G19" s="44"/>
      <c r="H19" s="15">
        <v>1</v>
      </c>
    </row>
    <row r="20" spans="1:8">
      <c r="A20" s="44" t="s">
        <v>24</v>
      </c>
      <c r="B20" s="44"/>
      <c r="C20" s="44"/>
      <c r="D20" s="44"/>
      <c r="E20" s="44"/>
      <c r="F20" s="44"/>
      <c r="G20" s="44"/>
      <c r="H20" s="15">
        <v>1</v>
      </c>
    </row>
    <row r="21" spans="1:8">
      <c r="A21" s="44" t="s">
        <v>25</v>
      </c>
      <c r="B21" s="44"/>
      <c r="C21" s="44"/>
      <c r="D21" s="44"/>
      <c r="E21" s="44"/>
      <c r="F21" s="44"/>
      <c r="G21" s="44"/>
      <c r="H21" s="15">
        <v>1</v>
      </c>
    </row>
    <row r="22" spans="1:8">
      <c r="A22" s="44" t="s">
        <v>26</v>
      </c>
      <c r="B22" s="44"/>
      <c r="C22" s="44"/>
      <c r="D22" s="44"/>
      <c r="E22" s="44"/>
      <c r="F22" s="44"/>
      <c r="G22" s="44"/>
      <c r="H22" s="15">
        <v>1</v>
      </c>
    </row>
    <row r="23" spans="1:8">
      <c r="A23" s="44" t="s">
        <v>27</v>
      </c>
      <c r="B23" s="44"/>
      <c r="C23" s="44"/>
      <c r="D23" s="44"/>
      <c r="E23" s="44"/>
      <c r="F23" s="44"/>
      <c r="G23" s="44"/>
      <c r="H23" s="15">
        <v>15</v>
      </c>
    </row>
    <row r="24" spans="1:8">
      <c r="A24" s="44" t="s">
        <v>28</v>
      </c>
      <c r="B24" s="44"/>
      <c r="C24" s="44"/>
      <c r="D24" s="44"/>
      <c r="E24" s="44"/>
      <c r="F24" s="44"/>
      <c r="G24" s="44"/>
      <c r="H24" s="15">
        <v>1</v>
      </c>
    </row>
    <row r="25" spans="1:8">
      <c r="A25" s="44" t="s">
        <v>29</v>
      </c>
      <c r="B25" s="44"/>
      <c r="C25" s="44"/>
      <c r="D25" s="44"/>
      <c r="E25" s="44"/>
      <c r="F25" s="44"/>
      <c r="G25" s="44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="130" zoomScaleNormal="130" workbookViewId="0">
      <selection activeCell="A23" sqref="A23:F23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6" t="s">
        <v>74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8" t="s">
        <v>30</v>
      </c>
      <c r="B6" s="48"/>
      <c r="C6" s="48"/>
      <c r="D6" s="48"/>
      <c r="E6" s="48"/>
      <c r="F6" s="48"/>
      <c r="G6" s="23" t="s">
        <v>31</v>
      </c>
      <c r="H6" s="24">
        <f>25*Aktivnosti!H8</f>
        <v>100</v>
      </c>
      <c r="I6" s="23" t="s">
        <v>32</v>
      </c>
      <c r="J6" s="24">
        <f>30*Aktivnosti!H8</f>
        <v>120</v>
      </c>
      <c r="K6" s="5" t="s">
        <v>33</v>
      </c>
    </row>
    <row r="7" spans="1:11">
      <c r="A7" s="47" t="s">
        <v>34</v>
      </c>
      <c r="B7" s="47"/>
      <c r="C7" s="47"/>
      <c r="D7" s="47"/>
      <c r="E7" s="47"/>
      <c r="F7" s="47"/>
      <c r="G7" s="6">
        <f>15*(Aktivnosti!H9+Aktivnosti!H10+Aktivnosti!H11)*Norme!H6</f>
        <v>33.75</v>
      </c>
      <c r="H7" s="5"/>
      <c r="I7" s="6"/>
      <c r="J7" s="5"/>
      <c r="K7" s="7">
        <f>G7/$G$23</f>
        <v>0.3058912386706949</v>
      </c>
    </row>
    <row r="8" spans="1:11">
      <c r="A8" s="47" t="s">
        <v>35</v>
      </c>
      <c r="B8" s="47"/>
      <c r="C8" s="47"/>
      <c r="D8" s="47"/>
      <c r="E8" s="47"/>
      <c r="F8" s="47"/>
      <c r="G8" s="6">
        <f>(Aktivnosti!H12/Norme!H7)+(Aktivnosti!H13/Norme!H8)+(Aktivnosti!H14/Norme!H12)</f>
        <v>12.166666666666666</v>
      </c>
      <c r="H8" s="5"/>
      <c r="I8" s="6"/>
      <c r="J8" s="5"/>
      <c r="K8" s="7">
        <f t="shared" ref="K8:K22" si="0">G8/$G$23</f>
        <v>0.11027190332326284</v>
      </c>
    </row>
    <row r="9" spans="1:11">
      <c r="A9" s="47" t="s">
        <v>36</v>
      </c>
      <c r="B9" s="47"/>
      <c r="C9" s="47"/>
      <c r="D9" s="47"/>
      <c r="E9" s="47"/>
      <c r="F9" s="47"/>
      <c r="G9" s="6">
        <f>(Aktivnosti!H12/Norme!H10)+(Aktivnosti!H13/Norme!H11)+(Aktivnosti!H14/Norme!H13)</f>
        <v>18.75</v>
      </c>
      <c r="H9" s="5"/>
      <c r="I9" s="6"/>
      <c r="J9" s="5"/>
      <c r="K9" s="7">
        <f t="shared" si="0"/>
        <v>0.16993957703927492</v>
      </c>
    </row>
    <row r="10" spans="1:11">
      <c r="A10" s="49" t="s">
        <v>61</v>
      </c>
      <c r="B10" s="47"/>
      <c r="C10" s="47"/>
      <c r="D10" s="47"/>
      <c r="E10" s="47"/>
      <c r="F10" s="47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7" t="s">
        <v>37</v>
      </c>
      <c r="B11" s="47"/>
      <c r="C11" s="47"/>
      <c r="D11" s="47"/>
      <c r="E11" s="47"/>
      <c r="F11" s="47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7" t="s">
        <v>38</v>
      </c>
      <c r="B12" s="47"/>
      <c r="C12" s="47"/>
      <c r="D12" s="47"/>
      <c r="E12" s="47"/>
      <c r="F12" s="47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7" t="s">
        <v>39</v>
      </c>
      <c r="B13" s="47"/>
      <c r="C13" s="47"/>
      <c r="D13" s="47"/>
      <c r="E13" s="47"/>
      <c r="F13" s="47"/>
      <c r="G13" s="6">
        <f>Aktivnosti!H18/Norme!H16</f>
        <v>2</v>
      </c>
      <c r="H13" s="5"/>
      <c r="I13" s="6"/>
      <c r="J13" s="5"/>
      <c r="K13" s="7">
        <f t="shared" si="0"/>
        <v>1.812688821752266E-2</v>
      </c>
    </row>
    <row r="14" spans="1:11">
      <c r="A14" s="47" t="s">
        <v>77</v>
      </c>
      <c r="B14" s="47"/>
      <c r="C14" s="47"/>
      <c r="D14" s="47"/>
      <c r="E14" s="47"/>
      <c r="F14" s="47"/>
      <c r="G14" s="6">
        <f>Aktivnosti!H19/Norme!H17</f>
        <v>4</v>
      </c>
      <c r="H14" s="5"/>
      <c r="I14" s="6"/>
      <c r="J14" s="5"/>
      <c r="K14" s="7">
        <f t="shared" si="0"/>
        <v>3.6253776435045321E-2</v>
      </c>
    </row>
    <row r="15" spans="1:11">
      <c r="A15" s="47" t="s">
        <v>64</v>
      </c>
      <c r="B15" s="47"/>
      <c r="C15" s="47"/>
      <c r="D15" s="47"/>
      <c r="E15" s="47"/>
      <c r="F15" s="47"/>
      <c r="G15" s="6">
        <f>Aktivnosti!H20/Norme!H18</f>
        <v>0.66666666666666663</v>
      </c>
      <c r="H15" s="5"/>
      <c r="I15" s="6"/>
      <c r="J15" s="5"/>
      <c r="K15" s="7">
        <f t="shared" si="0"/>
        <v>6.0422960725075529E-3</v>
      </c>
    </row>
    <row r="16" spans="1:11">
      <c r="A16" s="47" t="s">
        <v>40</v>
      </c>
      <c r="B16" s="47"/>
      <c r="C16" s="47"/>
      <c r="D16" s="47"/>
      <c r="E16" s="47"/>
      <c r="F16" s="47"/>
      <c r="G16" s="6">
        <f>Aktivnosti!H21/Norme!H19</f>
        <v>15</v>
      </c>
      <c r="H16" s="5"/>
      <c r="I16" s="6"/>
      <c r="J16" s="5"/>
      <c r="K16" s="7">
        <f t="shared" si="0"/>
        <v>0.13595166163141995</v>
      </c>
    </row>
    <row r="17" spans="1:11">
      <c r="A17" s="47" t="s">
        <v>41</v>
      </c>
      <c r="B17" s="47"/>
      <c r="C17" s="47"/>
      <c r="D17" s="47"/>
      <c r="E17" s="47"/>
      <c r="F17" s="47"/>
      <c r="G17" s="6">
        <f>Aktivnosti!H22/Norme!H20</f>
        <v>20</v>
      </c>
      <c r="H17" s="5"/>
      <c r="I17" s="6"/>
      <c r="J17" s="5"/>
      <c r="K17" s="7">
        <f t="shared" si="0"/>
        <v>0.1812688821752266</v>
      </c>
    </row>
    <row r="18" spans="1:11">
      <c r="A18" s="47" t="s">
        <v>42</v>
      </c>
      <c r="B18" s="47"/>
      <c r="C18" s="47"/>
      <c r="D18" s="47"/>
      <c r="E18" s="47"/>
      <c r="F18" s="47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7" t="s">
        <v>43</v>
      </c>
      <c r="B19" s="47"/>
      <c r="C19" s="47"/>
      <c r="D19" s="47"/>
      <c r="E19" s="47"/>
      <c r="F19" s="47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7" t="s">
        <v>44</v>
      </c>
      <c r="B20" s="47"/>
      <c r="C20" s="47"/>
      <c r="D20" s="47"/>
      <c r="E20" s="47"/>
      <c r="F20" s="47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7" t="s">
        <v>45</v>
      </c>
      <c r="B21" s="47"/>
      <c r="C21" s="47"/>
      <c r="D21" s="47"/>
      <c r="E21" s="47"/>
      <c r="F21" s="47"/>
      <c r="G21" s="6">
        <f>Aktivnosti!H26/Norme!H24</f>
        <v>2</v>
      </c>
      <c r="H21" s="5"/>
      <c r="I21" s="6"/>
      <c r="J21" s="5"/>
      <c r="K21" s="7">
        <f t="shared" si="0"/>
        <v>1.812688821752266E-2</v>
      </c>
    </row>
    <row r="22" spans="1:11">
      <c r="A22" s="47" t="s">
        <v>46</v>
      </c>
      <c r="B22" s="47"/>
      <c r="C22" s="47"/>
      <c r="D22" s="47"/>
      <c r="E22" s="47"/>
      <c r="F22" s="47"/>
      <c r="G22" s="6">
        <f>Aktivnosti!H27/Norme!H25</f>
        <v>2</v>
      </c>
      <c r="H22" s="5"/>
      <c r="I22" s="6"/>
      <c r="J22" s="5"/>
      <c r="K22" s="7">
        <f t="shared" si="0"/>
        <v>1.812688821752266E-2</v>
      </c>
    </row>
    <row r="23" spans="1:11">
      <c r="A23" s="51" t="s">
        <v>47</v>
      </c>
      <c r="B23" s="51"/>
      <c r="C23" s="51"/>
      <c r="D23" s="51"/>
      <c r="E23" s="51"/>
      <c r="F23" s="51"/>
      <c r="G23" s="8">
        <f>SUM(G7:G22)</f>
        <v>110.33333333333333</v>
      </c>
      <c r="H23" s="4"/>
      <c r="I23" s="8"/>
      <c r="J23" s="4"/>
      <c r="K23" s="9">
        <f>SUM(K7:K22)</f>
        <v>0.99999999999999989</v>
      </c>
    </row>
    <row r="24" spans="1:11" ht="28.5" customHeight="1">
      <c r="A24" s="52" t="s">
        <v>48</v>
      </c>
      <c r="B24" s="52"/>
      <c r="C24" s="52"/>
      <c r="D24" s="52"/>
      <c r="E24" s="52"/>
      <c r="F24" s="52"/>
      <c r="G24" s="53" t="str">
        <f>IF(G23&lt;H6,"nedovoljno",IF(G23&gt;J6,"previše","OK"))</f>
        <v>OK</v>
      </c>
      <c r="H24" s="53"/>
      <c r="I24" s="53"/>
      <c r="J24" s="53"/>
      <c r="K24" s="53"/>
    </row>
    <row r="25" spans="1:11">
      <c r="A25" s="50" t="s">
        <v>70</v>
      </c>
      <c r="B25" s="50"/>
      <c r="C25" s="50"/>
      <c r="D25" s="50"/>
      <c r="E25" s="50"/>
      <c r="F25" s="50"/>
      <c r="G25" s="20" t="s">
        <v>31</v>
      </c>
      <c r="H25" s="21">
        <f>G23/30</f>
        <v>3.6777777777777776</v>
      </c>
      <c r="I25" s="20" t="s">
        <v>32</v>
      </c>
      <c r="J25" s="21">
        <f>G23/25</f>
        <v>4.4133333333333331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18" t="str">
        <f>Aktivnosti!D6</f>
        <v>Mehatronika</v>
      </c>
    </row>
    <row r="6" spans="1:2">
      <c r="A6" s="18" t="s">
        <v>2</v>
      </c>
      <c r="B6" s="18" t="str">
        <f>Aktivnosti!D7</f>
        <v>Mehanizmi u mehatronici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76.583333333333329</v>
      </c>
    </row>
    <row r="9" spans="1:2">
      <c r="A9" s="18" t="s">
        <v>68</v>
      </c>
      <c r="B9" s="19">
        <f>IF(Proračun!G24="OK",B7+B8,"")</f>
        <v>110.33333333333333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Elmedin Alić</dc:creator>
  <cp:lastModifiedBy>Elmedin Alić</cp:lastModifiedBy>
  <dcterms:created xsi:type="dcterms:W3CDTF">2006-09-16T00:00:00Z</dcterms:created>
  <dcterms:modified xsi:type="dcterms:W3CDTF">2025-04-16T10:31:43Z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