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Silabusi I ciklus\Meh\"/>
    </mc:Choice>
  </mc:AlternateContent>
  <bookViews>
    <workbookView xWindow="0" yWindow="0" windowWidth="28800" windowHeight="12435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<sst xmlns="http://schemas.openxmlformats.org/spreadsheetml/2006/main" count="86" uniqueCount="81">
  <si>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</si>
  <si>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</si>
  <si>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</si>
  <si>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</si>
  <si>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</si>
  <si>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</si>
  <si>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</si>
  <si>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</si>
  <si>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</si>
  <si>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</si>
  <si>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</si>
  <si>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</si>
  <si>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</si>
  <si>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</si>
  <si>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</si>
  <si>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</si>
  <si>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</si>
  <si>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</si>
  <si>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</si>
  <si>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</si>
  <si>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</si>
  <si>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</si>
  <si>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</si>
  <si>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</si>
  <si>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</si>
  <si>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</si>
  <si>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</si>
  <si>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</si>
  <si>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</si>
  <si>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</si>
  <si>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</si>
  <si>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</si>
  <si>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</si>
  <si>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</si>
  <si>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</si>
  <si>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</si>
  <si>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</si>
  <si>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</si>
  <si>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</si>
  <si>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</si>
  <si>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</si>
  <si>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</si>
  <si>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</si>
  <si>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</si>
  <si>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</si>
  <si>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</si>
  <si>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</si>
  <si>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</si>
  <si>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</si>
  <si>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</si>
  <si>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</si>
  <si>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</si>
  <si>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</si>
  <si>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</si>
  <si>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</si>
  <si>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</si>
  <si>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</si>
  <si>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</si>
  <si>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</si>
  <si>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</si>
  <si>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</si>
  <si>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</si>
  <si>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</si>
  <si>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</si>
  <si>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</si>
  <si>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</si>
  <si>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</si>
  <si>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</si>
  <si>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</si>
  <si>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</si>
  <si>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</si>
  <si>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</si>
  <si>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</si>
  <si>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</si>
  <si>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</si>
  <si>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</si>
  <si>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</si>
  <si>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</si>
  <si>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</si>
  <si>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</si>
  <si>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Hibridni pogon vozila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</si>
</sst>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workbookViewId="0">
      <selection activeCell="H15" sqref="H15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7" t="s">
        <v>2</v>
      </c>
      <c r="B7" s="27"/>
      <c r="C7" s="27"/>
      <c r="D7" s="25" t="s">
        <v>80</v>
      </c>
      <c r="E7" s="26"/>
      <c r="F7" s="26"/>
      <c r="G7" s="26"/>
      <c r="H7" s="26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3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1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0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0</v>
      </c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0</v>
      </c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170</v>
      </c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3">
        <v>0</v>
      </c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3000</v>
      </c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>
        <v>0</v>
      </c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>
        <v>0</v>
      </c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2</v>
      </c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>
        <v>15</v>
      </c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>
        <v>0</v>
      </c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0</v>
      </c>
      <c r="I22" s="37"/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>
        <v>1</v>
      </c>
      <c r="I23" s="34"/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>
        <v>0</v>
      </c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>
        <v>0</v>
      </c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0</v>
      </c>
      <c r="I26" s="34"/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>
        <v>1</v>
      </c>
      <c r="I27" s="38"/>
      <c r="J27" s="39"/>
      <c r="K27" s="39"/>
      <c r="L27" s="39"/>
      <c r="M27" s="39"/>
      <c r="N27" s="39"/>
      <c r="O27" s="39"/>
      <c r="P27" s="39"/>
      <c r="Q27" s="39"/>
      <c r="R27" s="40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9" t="s">
        <v>30</v>
      </c>
      <c r="B6" s="49"/>
      <c r="C6" s="49"/>
      <c r="D6" s="49"/>
      <c r="E6" s="49"/>
      <c r="F6" s="49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33.75</v>
      </c>
      <c r="H7" s="5"/>
      <c r="I7" s="6"/>
      <c r="J7" s="5"/>
      <c r="K7" s="7">
        <f>G7/$G$23</f>
        <v>0.3785046728971963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14.166666666666666</v>
      </c>
      <c r="H8" s="5"/>
      <c r="I8" s="6"/>
      <c r="J8" s="5"/>
      <c r="K8" s="7">
        <f t="shared" ref="K8:K22" si="0">G8/$G$23</f>
        <v>0.15887850467289721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21.25</v>
      </c>
      <c r="H9" s="5"/>
      <c r="I9" s="6"/>
      <c r="J9" s="5"/>
      <c r="K9" s="7">
        <f t="shared" si="0"/>
        <v>0.23831775700934582</v>
      </c>
    </row>
    <row r="10" spans="1:11">
      <c r="A10" s="50" t="s">
        <v>61</v>
      </c>
      <c r="B10" s="47"/>
      <c r="C10" s="47"/>
      <c r="D10" s="47"/>
      <c r="E10" s="47"/>
      <c r="F10" s="47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15</v>
      </c>
      <c r="H11" s="5"/>
      <c r="I11" s="6"/>
      <c r="J11" s="5"/>
      <c r="K11" s="7">
        <f t="shared" si="0"/>
        <v>0.16822429906542058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2</v>
      </c>
      <c r="H14" s="5"/>
      <c r="I14" s="6"/>
      <c r="J14" s="5"/>
      <c r="K14" s="7">
        <f t="shared" si="0"/>
        <v>2.2429906542056077E-2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1</v>
      </c>
      <c r="H15" s="5"/>
      <c r="I15" s="6"/>
      <c r="J15" s="5"/>
      <c r="K15" s="7">
        <f t="shared" si="0"/>
        <v>1.1214953271028038E-2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1</v>
      </c>
      <c r="H18" s="5"/>
      <c r="I18" s="6"/>
      <c r="J18" s="5"/>
      <c r="K18" s="7">
        <f t="shared" si="0"/>
        <v>1.1214953271028038E-2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0</v>
      </c>
      <c r="H21" s="5"/>
      <c r="I21" s="6"/>
      <c r="J21" s="5"/>
      <c r="K21" s="7">
        <f t="shared" si="0"/>
        <v>0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1</v>
      </c>
      <c r="H22" s="5"/>
      <c r="I22" s="6"/>
      <c r="J22" s="5"/>
      <c r="K22" s="7">
        <f t="shared" si="0"/>
        <v>1.1214953271028038E-2</v>
      </c>
    </row>
    <row r="23" spans="1:11">
      <c r="A23" s="44" t="s">
        <v>47</v>
      </c>
      <c r="B23" s="44"/>
      <c r="C23" s="44"/>
      <c r="D23" s="44"/>
      <c r="E23" s="44"/>
      <c r="F23" s="44"/>
      <c r="G23" s="8">
        <f>SUM(G7:G22)</f>
        <v>89.166666666666657</v>
      </c>
      <c r="H23" s="4"/>
      <c r="I23" s="8"/>
      <c r="J23" s="4"/>
      <c r="K23" s="9">
        <f>SUM(K7:K22)</f>
        <v>1</v>
      </c>
    </row>
    <row r="24" spans="1:11" ht="28.5" customHeight="1">
      <c r="A24" s="45" t="s">
        <v>48</v>
      </c>
      <c r="B24" s="45"/>
      <c r="C24" s="45"/>
      <c r="D24" s="45"/>
      <c r="E24" s="45"/>
      <c r="F24" s="45"/>
      <c r="G24" s="46" t="str">
        <f>IF(G23&lt;H6,"nedovoljno",IF(G23&gt;J6,"previše","OK"))</f>
        <v>OK</v>
      </c>
      <c r="H24" s="46"/>
      <c r="I24" s="46"/>
      <c r="J24" s="46"/>
      <c r="K24" s="46"/>
    </row>
    <row r="25" spans="1:11">
      <c r="A25" s="43" t="s">
        <v>70</v>
      </c>
      <c r="B25" s="43"/>
      <c r="C25" s="43"/>
      <c r="D25" s="43"/>
      <c r="E25" s="43"/>
      <c r="F25" s="43"/>
      <c r="G25" s="20" t="s">
        <v>31</v>
      </c>
      <c r="H25" s="21">
        <f>G23/30</f>
        <v>2.9722222222222219</v>
      </c>
      <c r="I25" s="20" t="s">
        <v>32</v>
      </c>
      <c r="J25" s="21">
        <f>G23/25</f>
        <v>3.5666666666666664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Hibridni pogon vozila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55.416666666666664</v>
      </c>
    </row>
    <row r="9" spans="1:2">
      <c r="A9" s="18" t="s">
        <v>68</v>
      </c>
      <c r="B9" s="19">
        <f>IF(Proračun!G24="OK",B7+B8,"")</f>
        <v>89.166666666666657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2006-09-16T00:00:00Z</dcterms:created>
  <dcterms:modified xsi:type="dcterms:W3CDTF">2025-05-19T20:29:27Z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