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Mehatronika\III_godina\Mehatronika_III godina_kalkulatori\"/>
    </mc:Choice>
  </mc:AlternateContent>
  <xr:revisionPtr revIDLastSave="0" documentId="13_ncr:1_{8B7507B7-7684-4981-B721-39476936712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<sst xmlns="http://schemas.openxmlformats.org/spreadsheetml/2006/main" count="86" uniqueCount="81">
  <si>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</si>
  <si>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</si>
  <si>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</si>
  <si>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</si>
  <si>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</si>
  <si>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</si>
  <si>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</si>
  <si>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</si>
  <si>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</si>
  <si>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</si>
  <si>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</si>
  <si>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</si>
  <si>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</si>
  <si>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</si>
  <si>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</si>
  <si>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</si>
  <si>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</si>
  <si>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</si>
  <si>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</si>
  <si>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</si>
  <si>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</si>
  <si>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</si>
  <si>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</si>
  <si>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</si>
  <si>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</si>
  <si>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</si>
  <si>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</si>
  <si>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</si>
  <si>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</si>
  <si>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</si>
  <si>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</si>
  <si>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</si>
  <si>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</si>
  <si>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</si>
  <si>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</si>
  <si>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</si>
  <si>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</si>
  <si>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</si>
  <si>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</si>
  <si>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</si>
  <si>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</si>
  <si>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</si>
  <si>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</si>
  <si>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</si>
  <si>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</si>
  <si>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</si>
  <si>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</si>
  <si>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</si>
  <si>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</si>
  <si>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</si>
  <si>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</si>
  <si>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</si>
  <si>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</si>
  <si>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</si>
  <si>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</si>
  <si>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</si>
  <si>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</si>
  <si>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</si>
  <si>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</si>
  <si>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</si>
  <si>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</si>
  <si>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</si>
  <si>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</si>
  <si>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</si>
  <si>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</si>
  <si>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</si>
  <si>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</si>
  <si>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</si>
  <si>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</si>
  <si>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</si>
  <si>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</si>
  <si>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</si>
  <si>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</si>
  <si>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</si>
  <si>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</si>
  <si>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</si>
  <si>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</si>
  <si>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</si>
  <si>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</si>
  <si>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</si>
  <si>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AKTUATORI I SENZORI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</si>
</sst>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7" zoomScaleNormal="100" workbookViewId="0">
      <selection activeCell="H13" sqref="H13"/>
    </sheetView>
  </sheetViews>
  <sheetFormatPr defaultColWidth="9.28515625" defaultRowHeight="15"/>
  <cols>
    <col min="1" max="7" width="9.28515625" customWidth="1"/>
    <col min="8" max="8" width="6.7109375" customWidth="1"/>
    <col min="9" max="9" width="4.5703125" customWidth="1"/>
    <col min="10" max="10" width="6.71093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6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2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130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>
        <v>0</v>
      </c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3000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>
        <v>0</v>
      </c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2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6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15</v>
      </c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0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5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5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0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0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3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1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3" zoomScale="110" zoomScaleNormal="110" workbookViewId="0">
      <selection activeCell="H8" sqref="H8"/>
    </sheetView>
  </sheetViews>
  <sheetFormatPr defaultColWidth="9.28515625" defaultRowHeight="15"/>
  <cols>
    <col min="1" max="7" width="9.28515625" style="10" customWidth="1"/>
    <col min="8" max="8" width="6.7109375" style="10" customWidth="1"/>
    <col min="9" max="9" width="4.5703125" style="10" customWidth="1"/>
    <col min="10" max="10" width="6.7109375" style="10" customWidth="1"/>
    <col min="11" max="16384" width="9.2851562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5" zoomScale="90" zoomScaleNormal="90" workbookViewId="0">
      <selection activeCell="A15" sqref="A15:F15"/>
    </sheetView>
  </sheetViews>
  <sheetFormatPr defaultColWidth="9.28515625" defaultRowHeight="15"/>
  <cols>
    <col min="1" max="5" width="9.28515625" customWidth="1"/>
    <col min="6" max="6" width="18.7109375" customWidth="1"/>
    <col min="7" max="7" width="9.28515625" customWidth="1"/>
    <col min="8" max="8" width="6.7109375" customWidth="1"/>
    <col min="9" max="9" width="4.5703125" customWidth="1"/>
    <col min="10" max="10" width="6.71093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67.5</v>
      </c>
      <c r="H7" s="5"/>
      <c r="I7" s="6"/>
      <c r="J7" s="5"/>
      <c r="K7" s="7">
        <f>G7/$G$23</f>
        <v>0.4423812124522119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18.333333333333336</v>
      </c>
      <c r="H8" s="5"/>
      <c r="I8" s="6"/>
      <c r="J8" s="5"/>
      <c r="K8" s="7">
        <f t="shared" ref="K8:K22" si="0">G8/$G$23</f>
        <v>0.12015292190060077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28.75</v>
      </c>
      <c r="H9" s="5"/>
      <c r="I9" s="6"/>
      <c r="J9" s="5"/>
      <c r="K9" s="7">
        <f t="shared" si="0"/>
        <v>0.1884216275259421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15</v>
      </c>
      <c r="H11" s="5"/>
      <c r="I11" s="6"/>
      <c r="J11" s="5"/>
      <c r="K11" s="7">
        <f t="shared" si="0"/>
        <v>9.8306936100491529E-2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2</v>
      </c>
      <c r="H13" s="5"/>
      <c r="I13" s="6"/>
      <c r="J13" s="5"/>
      <c r="K13" s="7">
        <f t="shared" si="0"/>
        <v>1.3107591480065538E-2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6</v>
      </c>
      <c r="H14" s="5"/>
      <c r="I14" s="6"/>
      <c r="J14" s="5"/>
      <c r="K14" s="7">
        <f t="shared" si="0"/>
        <v>3.9322774440196613E-2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1</v>
      </c>
      <c r="H15" s="5"/>
      <c r="I15" s="6"/>
      <c r="J15" s="5"/>
      <c r="K15" s="7">
        <f t="shared" si="0"/>
        <v>6.5537957400327689E-3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5</v>
      </c>
      <c r="H17" s="5"/>
      <c r="I17" s="6"/>
      <c r="J17" s="5"/>
      <c r="K17" s="7">
        <f t="shared" si="0"/>
        <v>3.2768978700163841E-2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5</v>
      </c>
      <c r="H18" s="5"/>
      <c r="I18" s="6"/>
      <c r="J18" s="5"/>
      <c r="K18" s="7">
        <f t="shared" si="0"/>
        <v>3.2768978700163841E-2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3</v>
      </c>
      <c r="H21" s="5"/>
      <c r="I21" s="6"/>
      <c r="J21" s="5"/>
      <c r="K21" s="7">
        <f t="shared" si="0"/>
        <v>1.9661387220098307E-2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1</v>
      </c>
      <c r="H22" s="5"/>
      <c r="I22" s="6"/>
      <c r="J22" s="5"/>
      <c r="K22" s="7">
        <f t="shared" si="0"/>
        <v>6.5537957400327689E-3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152.58333333333334</v>
      </c>
      <c r="H23" s="4"/>
      <c r="I23" s="8"/>
      <c r="J23" s="4"/>
      <c r="K23" s="9">
        <f>SUM(K7:K22)</f>
        <v>1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5.0861111111111112</v>
      </c>
      <c r="I25" s="20" t="s">
        <v>32</v>
      </c>
      <c r="J25" s="21">
        <f>G23/25</f>
        <v>6.1033333333333335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AKTUATORI I SENZORI</v>
      </c>
    </row>
    <row r="7" spans="1:2">
      <c r="A7" s="18" t="s">
        <v>69</v>
      </c>
      <c r="B7" s="19">
        <f>IF(Proračun!G24="OK",Proračun!G7,"")</f>
        <v>67.5</v>
      </c>
    </row>
    <row r="8" spans="1:2">
      <c r="A8" s="18" t="s">
        <v>67</v>
      </c>
      <c r="B8" s="19">
        <f>IF(Proračun!G24="OK",SUM(Proračun!G8:G22),"")</f>
        <v>85.083333333333343</v>
      </c>
    </row>
    <row r="9" spans="1:2">
      <c r="A9" s="18" t="s">
        <v>68</v>
      </c>
      <c r="B9" s="19">
        <f>IF(Proračun!G24="OK",B7+B8,"")</f>
        <v>152.58333333333334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Jasmin Halilovic</cp:lastModifiedBy>
  <dcterms:created xsi:type="dcterms:W3CDTF">2006-09-16T00:00:00Z</dcterms:created>
  <dcterms:modified xsi:type="dcterms:W3CDTF">2025-05-25T20:32:54Z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