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0" yWindow="-90" windowWidth="19420" windowHeight="11020" activeTab="2"/>
  </bookViews>
  <sheets>
    <sheet name="Aktivnosti" sheetId="1" r:id="rId1"/>
    <sheet name="Norme" sheetId="6" r:id="rId2"/>
    <sheet name="Proračun" sheetId="7" r:id="rId3"/>
    <sheet name="Sheet3" sheetId="3" r:id="rId4"/>
    <sheet name="Sheet1" sheetId="4" r:id="rId5"/>
    <sheet name="Sheet2" sheetId="5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/>
  <c r="I13"/>
  <c r="I12"/>
  <c r="I11"/>
  <c r="I10"/>
  <c r="I9"/>
  <c r="I8"/>
  <c r="I7"/>
  <c r="G10" i="7"/>
  <c r="G22"/>
  <c r="G21"/>
  <c r="G20"/>
  <c r="G19"/>
  <c r="G18"/>
  <c r="G17"/>
  <c r="G16"/>
  <c r="G15"/>
  <c r="G14"/>
  <c r="G13"/>
  <c r="G12"/>
  <c r="G11"/>
  <c r="G9"/>
  <c r="G8"/>
  <c r="G7"/>
  <c r="J6"/>
  <c r="H6"/>
  <c r="G23" l="1"/>
  <c r="K22" l="1"/>
  <c r="K10"/>
  <c r="K15"/>
  <c r="K18"/>
  <c r="K14"/>
  <c r="K20"/>
  <c r="K16"/>
  <c r="K11"/>
  <c r="K9"/>
  <c r="K21"/>
  <c r="K19"/>
  <c r="K17"/>
  <c r="G24"/>
  <c r="K13"/>
  <c r="K8"/>
  <c r="K12"/>
  <c r="K7"/>
  <c r="K23" l="1"/>
</calcChain>
</file>

<file path=xl/sharedStrings.xml><?xml version="1.0" encoding="utf-8"?>
<sst xmlns="http://schemas.openxmlformats.org/spreadsheetml/2006/main" count="74" uniqueCount="74">
  <si>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</si>
  <si>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</si>
  <si>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</si>
  <si>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</si>
  <si>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</si>
  <si>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</si>
  <si>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</si>
  <si>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</si>
  <si>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</si>
  <si>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</si>
  <si>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</si>
  <si>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</si>
  <si>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</si>
  <si>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</si>
  <si>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</si>
  <si>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</si>
  <si>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</si>
  <si>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</si>
  <si>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</si>
  <si>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</si>
  <si>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</si>
  <si>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</si>
  <si>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</si>
  <si>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</si>
  <si>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</si>
  <si>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</si>
  <si>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</si>
  <si>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</si>
  <si>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</si>
  <si>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</si>
  <si>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</si>
  <si>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</si>
  <si>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</si>
  <si>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</si>
  <si>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</si>
  <si>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</si>
  <si>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</si>
  <si>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</si>
  <si>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</si>
  <si>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</si>
  <si>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korištenju dodatne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</si>
  <si>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</si>
  <si>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</si>
  <si>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</si>
  <si>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</si>
  <si>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</si>
  <si>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</si>
  <si>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</si>
  <si>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</si>
  <si>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</si>
  <si>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</si>
  <si>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</si>
  <si>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</si>
  <si>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</si>
  <si>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</si>
  <si>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</si>
  <si>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</si>
  <si>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</si>
  <si>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</si>
  <si>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</si>
  <si>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</si>
  <si>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</si>
  <si>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</si>
  <si>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KALKULATOR STUDENTSKOG RADNOG OPTEREĆENJA                                   IZRAŽENOG U STUDENTSKIM RADNIM SATIMA (SRS)</t>
  </si>
  <si>
    <t>KALKULATOR STUDENTSKOG RADNOG OPTEREĆENJA                                  IZRAŽENOG U STUDENTSKIM RADNIM SATIMA (SRS)</t>
  </si>
  <si>
    <t>KALKULATOR STUDENTSKOG RADNOG OPTEREĆENJA                                                                                                      IZRAŽENOG U STUDENTSKIM RADNIM SATIMA (SRS)</t>
  </si>
  <si>
    <t>Proračun studentskog radnog opterećenja, izražen u SRS</t>
  </si>
  <si>
    <t>Aktivnosti</t>
  </si>
  <si>
    <t>Odrađeni SRS na usmenom izlaganju</t>
  </si>
  <si>
    <t>Korištenje dodatne literature, procjena vremena u satima</t>
  </si>
  <si>
    <t>Korištenje dodatne literature 1 sat = 1 SRS</t>
  </si>
  <si>
    <t>Farmaceutski fakultet</t>
  </si>
  <si>
    <t>Kozmetologija</t>
  </si>
  <si>
    <t>Informatika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</si>
</sst>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3" borderId="0" xfId="0" applyFill="1"/>
    <xf numFmtId="0" fontId="3" fillId="6" borderId="0" xfId="0" applyFont="1" applyFill="1"/>
    <xf numFmtId="0" fontId="0" fillId="6" borderId="0" xfId="0" applyFill="1"/>
    <xf numFmtId="0" fontId="0" fillId="6" borderId="0" xfId="0" applyFill="1" applyAlignment="1">
      <alignment horizontal="right"/>
    </xf>
    <xf numFmtId="2" fontId="0" fillId="6" borderId="0" xfId="0" applyNumberFormat="1" applyFill="1"/>
    <xf numFmtId="10" fontId="0" fillId="6" borderId="0" xfId="0" applyNumberFormat="1" applyFill="1"/>
    <xf numFmtId="2" fontId="3" fillId="6" borderId="0" xfId="0" applyNumberFormat="1" applyFont="1" applyFill="1"/>
    <xf numFmtId="10" fontId="3" fillId="6" borderId="0" xfId="0" applyNumberFormat="1" applyFont="1" applyFill="1"/>
    <xf numFmtId="0" fontId="0" fillId="6" borderId="0" xfId="0" applyFill="1" applyAlignment="1">
      <alignment horizontal="left"/>
    </xf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0" fillId="0" borderId="0" xfId="0" applyProtection="1"/>
    <xf numFmtId="0" fontId="3" fillId="4" borderId="0" xfId="0" applyFont="1" applyFill="1" applyProtection="1"/>
    <xf numFmtId="0" fontId="0" fillId="4" borderId="0" xfId="0" applyFill="1" applyProtection="1"/>
    <xf numFmtId="2" fontId="0" fillId="4" borderId="0" xfId="0" applyNumberFormat="1" applyFill="1" applyProtection="1"/>
    <xf numFmtId="1" fontId="0" fillId="4" borderId="0" xfId="0" applyNumberFormat="1" applyFill="1" applyProtection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horizontal="left"/>
    </xf>
    <xf numFmtId="0" fontId="3" fillId="0" borderId="0" xfId="0" applyFont="1" applyAlignment="1" applyProtection="1">
      <alignment horizontal="center" wrapText="1"/>
    </xf>
    <xf numFmtId="0" fontId="0" fillId="4" borderId="0" xfId="0" applyFill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0" fontId="3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/>
    </xf>
  </cellXfs>
  <cellStyles count="1">
    <cellStyle name="Normal" xfId="0" builtinId="0"/>
  </cellStyles>
  <dxfs count="23">
    <dxf>
      <font>
        <b/>
        <i val="0"/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showGridLines="0" topLeftCell="A6" zoomScale="160" zoomScaleNormal="160" workbookViewId="0">
      <selection activeCell="H13" sqref="H13"/>
    </sheetView>
  </sheetViews>
  <sheetFormatPr defaultColWidth="9.1796875" defaultRowHeight="14.5"/>
  <cols>
    <col min="1" max="7" width="9.1796875" customWidth="1"/>
    <col min="8" max="8" width="6.81640625" customWidth="1"/>
    <col min="9" max="9" width="4.54296875" customWidth="1"/>
    <col min="10" max="10" width="6.81640625" customWidth="1"/>
  </cols>
  <sheetData>
    <row r="1" spans="1:8">
      <c r="A1" s="22" t="s">
        <v>64</v>
      </c>
      <c r="B1" s="22"/>
      <c r="C1" s="22"/>
      <c r="D1" s="22"/>
      <c r="E1" s="22"/>
      <c r="F1" s="22"/>
      <c r="G1" s="22"/>
      <c r="H1" s="22"/>
    </row>
    <row r="2" spans="1:8">
      <c r="A2" s="22"/>
      <c r="B2" s="22"/>
      <c r="C2" s="22"/>
      <c r="D2" s="22"/>
      <c r="E2" s="22"/>
      <c r="F2" s="22"/>
      <c r="G2" s="22"/>
      <c r="H2" s="22"/>
    </row>
    <row r="4" spans="1:8">
      <c r="A4" s="1" t="s">
        <v>67</v>
      </c>
      <c r="B4" s="1"/>
      <c r="C4" s="1"/>
      <c r="D4" s="1"/>
      <c r="E4" s="1"/>
      <c r="F4" s="1"/>
      <c r="G4" s="1"/>
      <c r="H4" s="2"/>
    </row>
    <row r="5" spans="1:8">
      <c r="A5" s="21" t="s">
        <v>0</v>
      </c>
      <c r="B5" s="21"/>
      <c r="C5" s="21"/>
      <c r="D5" s="23" t="s">
        <v>71</v>
      </c>
      <c r="E5" s="23"/>
      <c r="F5" s="23"/>
      <c r="G5" s="23"/>
      <c r="H5" s="23"/>
    </row>
    <row r="6" spans="1:8">
      <c r="A6" s="21" t="s">
        <v>1</v>
      </c>
      <c r="B6" s="21"/>
      <c r="C6" s="21"/>
      <c r="D6" s="23" t="s">
        <v>72</v>
      </c>
      <c r="E6" s="23"/>
      <c r="F6" s="23"/>
      <c r="G6" s="23"/>
      <c r="H6" s="23"/>
    </row>
    <row r="7" spans="1:8">
      <c r="A7" s="21" t="s">
        <v>2</v>
      </c>
      <c r="B7" s="21"/>
      <c r="C7" s="21"/>
      <c r="D7" s="23" t="s">
        <v>73</v>
      </c>
      <c r="E7" s="23"/>
      <c r="F7" s="23"/>
      <c r="G7" s="23"/>
      <c r="H7" s="23"/>
    </row>
    <row r="8" spans="1:8">
      <c r="A8" s="21" t="s">
        <v>3</v>
      </c>
      <c r="B8" s="21"/>
      <c r="C8" s="21"/>
      <c r="D8" s="21"/>
      <c r="E8" s="21"/>
      <c r="F8" s="21"/>
      <c r="G8" s="21"/>
      <c r="H8" s="3">
        <v>3</v>
      </c>
    </row>
    <row r="9" spans="1:8">
      <c r="A9" s="21" t="s">
        <v>4</v>
      </c>
      <c r="B9" s="21"/>
      <c r="C9" s="21"/>
      <c r="D9" s="21"/>
      <c r="E9" s="21"/>
      <c r="F9" s="21"/>
      <c r="G9" s="21"/>
      <c r="H9" s="3">
        <v>2</v>
      </c>
    </row>
    <row r="10" spans="1:8">
      <c r="A10" s="21" t="s">
        <v>5</v>
      </c>
      <c r="B10" s="21"/>
      <c r="C10" s="21"/>
      <c r="D10" s="21"/>
      <c r="E10" s="21"/>
      <c r="F10" s="21"/>
      <c r="G10" s="21"/>
      <c r="H10" s="3">
        <v>0</v>
      </c>
    </row>
    <row r="11" spans="1:8">
      <c r="A11" s="21" t="s">
        <v>6</v>
      </c>
      <c r="B11" s="21"/>
      <c r="C11" s="21"/>
      <c r="D11" s="21"/>
      <c r="E11" s="21"/>
      <c r="F11" s="21"/>
      <c r="G11" s="21"/>
      <c r="H11" s="3">
        <v>0</v>
      </c>
    </row>
    <row r="12" spans="1:8">
      <c r="A12" s="21" t="s">
        <v>50</v>
      </c>
      <c r="B12" s="21"/>
      <c r="C12" s="21"/>
      <c r="D12" s="21"/>
      <c r="E12" s="21"/>
      <c r="F12" s="21"/>
      <c r="G12" s="21"/>
      <c r="H12" s="3">
        <v>300</v>
      </c>
    </row>
    <row r="13" spans="1:8">
      <c r="A13" s="21" t="s">
        <v>51</v>
      </c>
      <c r="B13" s="21"/>
      <c r="C13" s="21"/>
      <c r="D13" s="21"/>
      <c r="E13" s="21"/>
      <c r="F13" s="21"/>
      <c r="G13" s="21"/>
      <c r="H13" s="3"/>
    </row>
    <row r="14" spans="1:8">
      <c r="A14" s="21" t="s">
        <v>7</v>
      </c>
      <c r="B14" s="21"/>
      <c r="C14" s="21"/>
      <c r="D14" s="21"/>
      <c r="E14" s="21"/>
      <c r="F14" s="21"/>
      <c r="G14" s="21"/>
      <c r="H14" s="3"/>
    </row>
    <row r="15" spans="1:8">
      <c r="A15" s="19" t="s">
        <v>61</v>
      </c>
      <c r="B15" s="20"/>
      <c r="C15" s="20"/>
      <c r="D15" s="20"/>
      <c r="E15" s="20"/>
      <c r="F15" s="20"/>
      <c r="G15" s="20"/>
      <c r="H15" s="3"/>
    </row>
    <row r="16" spans="1:8">
      <c r="A16" s="21" t="s">
        <v>8</v>
      </c>
      <c r="B16" s="21"/>
      <c r="C16" s="21"/>
      <c r="D16" s="21"/>
      <c r="E16" s="21"/>
      <c r="F16" s="21"/>
      <c r="G16" s="21"/>
      <c r="H16" s="3">
        <v>1000</v>
      </c>
    </row>
    <row r="17" spans="1:8">
      <c r="A17" s="21" t="s">
        <v>52</v>
      </c>
      <c r="B17" s="21"/>
      <c r="C17" s="21"/>
      <c r="D17" s="21"/>
      <c r="E17" s="21"/>
      <c r="F17" s="21"/>
      <c r="G17" s="21"/>
      <c r="H17" s="3"/>
    </row>
    <row r="18" spans="1:8">
      <c r="A18" s="21" t="s">
        <v>9</v>
      </c>
      <c r="B18" s="21"/>
      <c r="C18" s="21"/>
      <c r="D18" s="21"/>
      <c r="E18" s="21"/>
      <c r="F18" s="21"/>
      <c r="G18" s="21"/>
      <c r="H18" s="3"/>
    </row>
    <row r="19" spans="1:8">
      <c r="A19" s="21" t="s">
        <v>69</v>
      </c>
      <c r="B19" s="21"/>
      <c r="C19" s="21"/>
      <c r="D19" s="21"/>
      <c r="E19" s="21"/>
      <c r="F19" s="21"/>
      <c r="G19" s="21"/>
      <c r="H19" s="3"/>
    </row>
    <row r="20" spans="1:8">
      <c r="A20" s="21" t="s">
        <v>10</v>
      </c>
      <c r="B20" s="21"/>
      <c r="C20" s="21"/>
      <c r="D20" s="21"/>
      <c r="E20" s="21"/>
      <c r="F20" s="21"/>
      <c r="G20" s="21"/>
      <c r="H20" s="3">
        <v>15</v>
      </c>
    </row>
    <row r="21" spans="1:8">
      <c r="A21" s="21" t="s">
        <v>11</v>
      </c>
      <c r="B21" s="21"/>
      <c r="C21" s="21"/>
      <c r="D21" s="21"/>
      <c r="E21" s="21"/>
      <c r="F21" s="21"/>
      <c r="G21" s="21"/>
      <c r="H21" s="3"/>
    </row>
    <row r="22" spans="1:8">
      <c r="A22" s="21" t="s">
        <v>12</v>
      </c>
      <c r="B22" s="21"/>
      <c r="C22" s="21"/>
      <c r="D22" s="21"/>
      <c r="E22" s="21"/>
      <c r="F22" s="21"/>
      <c r="G22" s="21"/>
      <c r="H22" s="3"/>
    </row>
    <row r="23" spans="1:8">
      <c r="A23" s="21" t="s">
        <v>13</v>
      </c>
      <c r="B23" s="21"/>
      <c r="C23" s="21"/>
      <c r="D23" s="21"/>
      <c r="E23" s="21"/>
      <c r="F23" s="21"/>
      <c r="G23" s="21"/>
      <c r="H23" s="3"/>
    </row>
    <row r="24" spans="1:8">
      <c r="A24" s="21" t="s">
        <v>14</v>
      </c>
      <c r="B24" s="21"/>
      <c r="C24" s="21"/>
      <c r="D24" s="21"/>
      <c r="E24" s="21"/>
      <c r="F24" s="21"/>
      <c r="G24" s="21"/>
      <c r="H24" s="3">
        <v>20</v>
      </c>
    </row>
    <row r="25" spans="1:8">
      <c r="A25" s="21" t="s">
        <v>15</v>
      </c>
      <c r="B25" s="21"/>
      <c r="C25" s="21"/>
      <c r="D25" s="21"/>
      <c r="E25" s="21"/>
      <c r="F25" s="21"/>
      <c r="G25" s="21"/>
      <c r="H25" s="3"/>
    </row>
    <row r="26" spans="1:8">
      <c r="A26" s="21" t="s">
        <v>16</v>
      </c>
      <c r="B26" s="21"/>
      <c r="C26" s="21"/>
      <c r="D26" s="21"/>
      <c r="E26" s="21"/>
      <c r="F26" s="21"/>
      <c r="G26" s="21"/>
      <c r="H26" s="3">
        <v>1</v>
      </c>
    </row>
    <row r="27" spans="1:8">
      <c r="A27" s="21" t="s">
        <v>17</v>
      </c>
      <c r="B27" s="21"/>
      <c r="C27" s="21"/>
      <c r="D27" s="21"/>
      <c r="E27" s="21"/>
      <c r="F27" s="21"/>
      <c r="G27" s="21"/>
      <c r="H27" s="3"/>
    </row>
  </sheetData>
  <mergeCells count="27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showGridLines="0" zoomScale="160" zoomScaleNormal="160" workbookViewId="0">
      <selection activeCell="L15" sqref="L15"/>
    </sheetView>
  </sheetViews>
  <sheetFormatPr defaultColWidth="9.1796875" defaultRowHeight="14.5"/>
  <cols>
    <col min="1" max="7" width="9.1796875" style="12" customWidth="1"/>
    <col min="8" max="8" width="6.81640625" style="12" customWidth="1"/>
    <col min="9" max="9" width="4.54296875" style="12" customWidth="1"/>
    <col min="10" max="10" width="6.81640625" style="12" customWidth="1"/>
    <col min="11" max="16384" width="9.1796875" style="12"/>
  </cols>
  <sheetData>
    <row r="1" spans="1:11">
      <c r="A1" s="24" t="s">
        <v>63</v>
      </c>
      <c r="B1" s="24"/>
      <c r="C1" s="24"/>
      <c r="D1" s="24"/>
      <c r="E1" s="24"/>
      <c r="F1" s="24"/>
      <c r="G1" s="24"/>
      <c r="H1" s="24"/>
    </row>
    <row r="2" spans="1:11">
      <c r="A2" s="24"/>
      <c r="B2" s="24"/>
      <c r="C2" s="24"/>
      <c r="D2" s="24"/>
      <c r="E2" s="24"/>
      <c r="F2" s="24"/>
      <c r="G2" s="24"/>
      <c r="H2" s="24"/>
    </row>
    <row r="3" spans="1:11">
      <c r="A3" s="14"/>
      <c r="B3" s="14"/>
      <c r="C3" s="14"/>
      <c r="D3" s="14"/>
      <c r="E3" s="14"/>
      <c r="F3" s="14"/>
      <c r="G3" s="14"/>
      <c r="H3" s="14"/>
    </row>
    <row r="4" spans="1:11">
      <c r="A4" s="14"/>
      <c r="B4" s="14"/>
      <c r="C4" s="14"/>
      <c r="D4" s="14"/>
      <c r="E4" s="14"/>
      <c r="F4" s="14"/>
      <c r="G4" s="14"/>
      <c r="H4" s="14"/>
    </row>
    <row r="5" spans="1:11">
      <c r="A5" s="15" t="s">
        <v>18</v>
      </c>
      <c r="B5" s="15"/>
      <c r="C5" s="15"/>
      <c r="D5" s="15"/>
      <c r="E5" s="15"/>
      <c r="F5" s="15"/>
      <c r="G5" s="15"/>
      <c r="H5" s="16"/>
    </row>
    <row r="6" spans="1:11">
      <c r="A6" s="25" t="s">
        <v>19</v>
      </c>
      <c r="B6" s="25"/>
      <c r="C6" s="25"/>
      <c r="D6" s="25"/>
      <c r="E6" s="25"/>
      <c r="F6" s="25"/>
      <c r="G6" s="25"/>
      <c r="H6" s="17">
        <v>0.75</v>
      </c>
    </row>
    <row r="7" spans="1:11">
      <c r="A7" s="25" t="s">
        <v>53</v>
      </c>
      <c r="B7" s="25"/>
      <c r="C7" s="25"/>
      <c r="D7" s="25"/>
      <c r="E7" s="25"/>
      <c r="F7" s="25"/>
      <c r="G7" s="25"/>
      <c r="H7" s="13">
        <v>20</v>
      </c>
      <c r="I7" s="14" t="str">
        <f>IF(OR(H7&lt;15,H7&gt;20),"neprikladno","")</f>
        <v/>
      </c>
      <c r="J7" s="14"/>
      <c r="K7" s="14"/>
    </row>
    <row r="8" spans="1:11">
      <c r="A8" s="25" t="s">
        <v>54</v>
      </c>
      <c r="B8" s="25"/>
      <c r="C8" s="25"/>
      <c r="D8" s="25"/>
      <c r="E8" s="25"/>
      <c r="F8" s="25"/>
      <c r="G8" s="25"/>
      <c r="H8" s="13">
        <v>12</v>
      </c>
      <c r="I8" s="14" t="str">
        <f>IF(OR(H8&lt;10,H8&gt;12),"neprikladno","")</f>
        <v/>
      </c>
      <c r="J8" s="14"/>
      <c r="K8" s="14"/>
    </row>
    <row r="9" spans="1:11">
      <c r="A9" s="25" t="s">
        <v>59</v>
      </c>
      <c r="B9" s="25"/>
      <c r="C9" s="25"/>
      <c r="D9" s="25"/>
      <c r="E9" s="25"/>
      <c r="F9" s="25"/>
      <c r="G9" s="25"/>
      <c r="H9" s="13">
        <v>20</v>
      </c>
      <c r="I9" s="14" t="str">
        <f>IF(OR(H9&lt;15,H9&gt;20),"neprikladno","")</f>
        <v/>
      </c>
      <c r="J9" s="14"/>
      <c r="K9" s="14"/>
    </row>
    <row r="10" spans="1:11">
      <c r="A10" s="25" t="s">
        <v>56</v>
      </c>
      <c r="B10" s="25"/>
      <c r="C10" s="25"/>
      <c r="D10" s="25"/>
      <c r="E10" s="25"/>
      <c r="F10" s="25"/>
      <c r="G10" s="25"/>
      <c r="H10" s="13">
        <v>12</v>
      </c>
      <c r="I10" s="14" t="str">
        <f>IF(OR(H10&lt;10,H10&gt;12),"neprikladno","")</f>
        <v/>
      </c>
      <c r="J10" s="14"/>
      <c r="K10" s="14"/>
    </row>
    <row r="11" spans="1:11">
      <c r="A11" s="25" t="s">
        <v>57</v>
      </c>
      <c r="B11" s="25"/>
      <c r="C11" s="25"/>
      <c r="D11" s="25"/>
      <c r="E11" s="25"/>
      <c r="F11" s="25"/>
      <c r="G11" s="25"/>
      <c r="H11" s="13">
        <v>8</v>
      </c>
      <c r="I11" s="14" t="str">
        <f>IF(OR(H11&lt;7,H11&gt;8),"neprikladno","")</f>
        <v/>
      </c>
      <c r="J11" s="14"/>
      <c r="K11" s="14"/>
    </row>
    <row r="12" spans="1:11">
      <c r="A12" s="26" t="s">
        <v>58</v>
      </c>
      <c r="B12" s="25"/>
      <c r="C12" s="25"/>
      <c r="D12" s="25"/>
      <c r="E12" s="25"/>
      <c r="F12" s="25"/>
      <c r="G12" s="25"/>
      <c r="H12" s="13">
        <v>12</v>
      </c>
      <c r="I12" s="14" t="str">
        <f>IF(OR(H12&lt;10,H12&gt;12),"neprikladno","")</f>
        <v/>
      </c>
      <c r="J12" s="14"/>
      <c r="K12" s="14"/>
    </row>
    <row r="13" spans="1:11">
      <c r="A13" s="25" t="s">
        <v>55</v>
      </c>
      <c r="B13" s="25"/>
      <c r="C13" s="25"/>
      <c r="D13" s="25"/>
      <c r="E13" s="25"/>
      <c r="F13" s="25"/>
      <c r="G13" s="25"/>
      <c r="H13" s="13">
        <v>8</v>
      </c>
      <c r="I13" s="14" t="str">
        <f>IF(OR(H13&lt;7,H13&gt;8),"neprikladno","")</f>
        <v/>
      </c>
      <c r="J13" s="14"/>
      <c r="K13" s="14"/>
    </row>
    <row r="14" spans="1:11">
      <c r="A14" s="25" t="s">
        <v>60</v>
      </c>
      <c r="B14" s="25"/>
      <c r="C14" s="25"/>
      <c r="D14" s="25"/>
      <c r="E14" s="25"/>
      <c r="F14" s="25"/>
      <c r="G14" s="25"/>
      <c r="H14" s="13">
        <v>200</v>
      </c>
      <c r="I14" s="14" t="str">
        <f>IF(OR(H14&lt;150,H14&gt;200),"neprikladno","")</f>
        <v/>
      </c>
      <c r="J14" s="14"/>
      <c r="K14" s="14"/>
    </row>
    <row r="15" spans="1:11">
      <c r="A15" s="25" t="s">
        <v>20</v>
      </c>
      <c r="B15" s="25"/>
      <c r="C15" s="25"/>
      <c r="D15" s="25"/>
      <c r="E15" s="25"/>
      <c r="F15" s="25"/>
      <c r="G15" s="25"/>
      <c r="H15" s="18">
        <v>1</v>
      </c>
    </row>
    <row r="16" spans="1:11">
      <c r="A16" s="25" t="s">
        <v>21</v>
      </c>
      <c r="B16" s="25"/>
      <c r="C16" s="25"/>
      <c r="D16" s="25"/>
      <c r="E16" s="25"/>
      <c r="F16" s="25"/>
      <c r="G16" s="25"/>
      <c r="H16" s="18">
        <v>1</v>
      </c>
    </row>
    <row r="17" spans="1:8">
      <c r="A17" s="25" t="s">
        <v>70</v>
      </c>
      <c r="B17" s="25"/>
      <c r="C17" s="25"/>
      <c r="D17" s="25"/>
      <c r="E17" s="25"/>
      <c r="F17" s="25"/>
      <c r="G17" s="25"/>
      <c r="H17" s="18">
        <v>1</v>
      </c>
    </row>
    <row r="18" spans="1:8">
      <c r="A18" s="25" t="s">
        <v>22</v>
      </c>
      <c r="B18" s="25"/>
      <c r="C18" s="25"/>
      <c r="D18" s="25"/>
      <c r="E18" s="25"/>
      <c r="F18" s="25"/>
      <c r="G18" s="25"/>
      <c r="H18" s="18">
        <v>15</v>
      </c>
    </row>
    <row r="19" spans="1:8">
      <c r="A19" s="25" t="s">
        <v>23</v>
      </c>
      <c r="B19" s="25"/>
      <c r="C19" s="25"/>
      <c r="D19" s="25"/>
      <c r="E19" s="25"/>
      <c r="F19" s="25"/>
      <c r="G19" s="25"/>
      <c r="H19" s="18">
        <v>1</v>
      </c>
    </row>
    <row r="20" spans="1:8">
      <c r="A20" s="25" t="s">
        <v>24</v>
      </c>
      <c r="B20" s="25"/>
      <c r="C20" s="25"/>
      <c r="D20" s="25"/>
      <c r="E20" s="25"/>
      <c r="F20" s="25"/>
      <c r="G20" s="25"/>
      <c r="H20" s="18">
        <v>1</v>
      </c>
    </row>
    <row r="21" spans="1:8">
      <c r="A21" s="25" t="s">
        <v>25</v>
      </c>
      <c r="B21" s="25"/>
      <c r="C21" s="25"/>
      <c r="D21" s="25"/>
      <c r="E21" s="25"/>
      <c r="F21" s="25"/>
      <c r="G21" s="25"/>
      <c r="H21" s="18">
        <v>1</v>
      </c>
    </row>
    <row r="22" spans="1:8">
      <c r="A22" s="25" t="s">
        <v>26</v>
      </c>
      <c r="B22" s="25"/>
      <c r="C22" s="25"/>
      <c r="D22" s="25"/>
      <c r="E22" s="25"/>
      <c r="F22" s="25"/>
      <c r="G22" s="25"/>
      <c r="H22" s="18">
        <v>1</v>
      </c>
    </row>
    <row r="23" spans="1:8">
      <c r="A23" s="25" t="s">
        <v>27</v>
      </c>
      <c r="B23" s="25"/>
      <c r="C23" s="25"/>
      <c r="D23" s="25"/>
      <c r="E23" s="25"/>
      <c r="F23" s="25"/>
      <c r="G23" s="25"/>
      <c r="H23" s="18">
        <v>15</v>
      </c>
    </row>
    <row r="24" spans="1:8">
      <c r="A24" s="25" t="s">
        <v>28</v>
      </c>
      <c r="B24" s="25"/>
      <c r="C24" s="25"/>
      <c r="D24" s="25"/>
      <c r="E24" s="25"/>
      <c r="F24" s="25"/>
      <c r="G24" s="25"/>
      <c r="H24" s="18">
        <v>1</v>
      </c>
    </row>
    <row r="25" spans="1:8">
      <c r="A25" s="25" t="s">
        <v>29</v>
      </c>
      <c r="B25" s="25"/>
      <c r="C25" s="25"/>
      <c r="D25" s="25"/>
      <c r="E25" s="25"/>
      <c r="F25" s="25"/>
      <c r="G25" s="25"/>
      <c r="H25" s="18">
        <v>1</v>
      </c>
    </row>
  </sheetData>
  <sheetProtection password="CC6A" sheet="1" scenarios="1"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topLeftCell="A12" zoomScale="160" zoomScaleNormal="160" workbookViewId="0">
      <selection activeCell="N20" sqref="N20"/>
    </sheetView>
  </sheetViews>
  <sheetFormatPr defaultColWidth="9.1796875" defaultRowHeight="14.5"/>
  <cols>
    <col min="1" max="5" width="9.1796875" customWidth="1"/>
    <col min="6" max="6" width="18.81640625" customWidth="1"/>
    <col min="7" max="7" width="9.1796875" customWidth="1"/>
    <col min="8" max="8" width="6.81640625" customWidth="1"/>
    <col min="9" max="9" width="4.54296875" customWidth="1"/>
    <col min="10" max="10" width="6.81640625" customWidth="1"/>
  </cols>
  <sheetData>
    <row r="1" spans="1:11" ht="15" customHeight="1">
      <c r="A1" s="27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5" spans="1:11">
      <c r="A5" s="4" t="s">
        <v>66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28" t="s">
        <v>30</v>
      </c>
      <c r="B6" s="28"/>
      <c r="C6" s="28"/>
      <c r="D6" s="28"/>
      <c r="E6" s="28"/>
      <c r="F6" s="28"/>
      <c r="G6" s="6" t="s">
        <v>31</v>
      </c>
      <c r="H6" s="11">
        <f>25*Aktivnosti!H8</f>
        <v>75</v>
      </c>
      <c r="I6" s="6" t="s">
        <v>32</v>
      </c>
      <c r="J6" s="11">
        <f>30*Aktivnosti!H8</f>
        <v>90</v>
      </c>
      <c r="K6" s="5" t="s">
        <v>33</v>
      </c>
    </row>
    <row r="7" spans="1:11">
      <c r="A7" s="28" t="s">
        <v>34</v>
      </c>
      <c r="B7" s="28"/>
      <c r="C7" s="28"/>
      <c r="D7" s="28"/>
      <c r="E7" s="28"/>
      <c r="F7" s="28"/>
      <c r="G7" s="7">
        <f>15*(Aktivnosti!H9+Aktivnosti!H10+Aktivnosti!H11)*Norme!H6</f>
        <v>22.5</v>
      </c>
      <c r="H7" s="5"/>
      <c r="I7" s="7"/>
      <c r="J7" s="5"/>
      <c r="K7" s="8">
        <f>G7/$G$23</f>
        <v>0.25139664804469275</v>
      </c>
    </row>
    <row r="8" spans="1:11">
      <c r="A8" s="28" t="s">
        <v>35</v>
      </c>
      <c r="B8" s="28"/>
      <c r="C8" s="28"/>
      <c r="D8" s="28"/>
      <c r="E8" s="28"/>
      <c r="F8" s="28"/>
      <c r="G8" s="7">
        <f>(Aktivnosti!H12/Norme!H7)+(Aktivnosti!H13/Norme!H8)+(Aktivnosti!H14/Norme!H12)</f>
        <v>15</v>
      </c>
      <c r="H8" s="5"/>
      <c r="I8" s="7"/>
      <c r="J8" s="5"/>
      <c r="K8" s="8">
        <f t="shared" ref="K8:K22" si="0">G8/$G$23</f>
        <v>0.16759776536312848</v>
      </c>
    </row>
    <row r="9" spans="1:11">
      <c r="A9" s="28" t="s">
        <v>36</v>
      </c>
      <c r="B9" s="28"/>
      <c r="C9" s="28"/>
      <c r="D9" s="28"/>
      <c r="E9" s="28"/>
      <c r="F9" s="28"/>
      <c r="G9" s="7">
        <f>(Aktivnosti!H12/Norme!H10)+(Aktivnosti!H13/Norme!H11)+(Aktivnosti!H14/Norme!H13)</f>
        <v>25</v>
      </c>
      <c r="H9" s="5"/>
      <c r="I9" s="7"/>
      <c r="J9" s="5"/>
      <c r="K9" s="8">
        <f t="shared" si="0"/>
        <v>0.27932960893854747</v>
      </c>
    </row>
    <row r="10" spans="1:11">
      <c r="A10" s="29" t="s">
        <v>62</v>
      </c>
      <c r="B10" s="28"/>
      <c r="C10" s="28"/>
      <c r="D10" s="28"/>
      <c r="E10" s="28"/>
      <c r="F10" s="28"/>
      <c r="G10" s="7">
        <f>Aktivnosti!H15/Norme!H9</f>
        <v>0</v>
      </c>
      <c r="H10" s="5"/>
      <c r="I10" s="7"/>
      <c r="J10" s="5"/>
      <c r="K10" s="8">
        <f t="shared" si="0"/>
        <v>0</v>
      </c>
    </row>
    <row r="11" spans="1:11">
      <c r="A11" s="28" t="s">
        <v>37</v>
      </c>
      <c r="B11" s="28"/>
      <c r="C11" s="28"/>
      <c r="D11" s="28"/>
      <c r="E11" s="28"/>
      <c r="F11" s="28"/>
      <c r="G11" s="7">
        <f>Aktivnosti!H16/Norme!H14</f>
        <v>5</v>
      </c>
      <c r="H11" s="5"/>
      <c r="I11" s="7"/>
      <c r="J11" s="5"/>
      <c r="K11" s="8">
        <f t="shared" si="0"/>
        <v>5.5865921787709494E-2</v>
      </c>
    </row>
    <row r="12" spans="1:11">
      <c r="A12" s="28" t="s">
        <v>38</v>
      </c>
      <c r="B12" s="28"/>
      <c r="C12" s="28"/>
      <c r="D12" s="28"/>
      <c r="E12" s="28"/>
      <c r="F12" s="28"/>
      <c r="G12" s="7">
        <f>Aktivnosti!H17/Norme!H15</f>
        <v>0</v>
      </c>
      <c r="H12" s="5"/>
      <c r="I12" s="7"/>
      <c r="J12" s="5"/>
      <c r="K12" s="8">
        <f t="shared" si="0"/>
        <v>0</v>
      </c>
    </row>
    <row r="13" spans="1:11">
      <c r="A13" s="28" t="s">
        <v>39</v>
      </c>
      <c r="B13" s="28"/>
      <c r="C13" s="28"/>
      <c r="D13" s="28"/>
      <c r="E13" s="28"/>
      <c r="F13" s="28"/>
      <c r="G13" s="7">
        <f>Aktivnosti!H18/Norme!H16</f>
        <v>0</v>
      </c>
      <c r="H13" s="5"/>
      <c r="I13" s="7"/>
      <c r="J13" s="5"/>
      <c r="K13" s="8">
        <f t="shared" si="0"/>
        <v>0</v>
      </c>
    </row>
    <row r="14" spans="1:11">
      <c r="A14" s="28" t="s">
        <v>40</v>
      </c>
      <c r="B14" s="28"/>
      <c r="C14" s="28"/>
      <c r="D14" s="28"/>
      <c r="E14" s="28"/>
      <c r="F14" s="28"/>
      <c r="G14" s="7">
        <f>Aktivnosti!H19/Norme!H17</f>
        <v>0</v>
      </c>
      <c r="H14" s="5"/>
      <c r="I14" s="7"/>
      <c r="J14" s="5"/>
      <c r="K14" s="8">
        <f t="shared" si="0"/>
        <v>0</v>
      </c>
    </row>
    <row r="15" spans="1:11">
      <c r="A15" s="28" t="s">
        <v>68</v>
      </c>
      <c r="B15" s="28"/>
      <c r="C15" s="28"/>
      <c r="D15" s="28"/>
      <c r="E15" s="28"/>
      <c r="F15" s="28"/>
      <c r="G15" s="7">
        <f>Aktivnosti!H20/Norme!H18</f>
        <v>1</v>
      </c>
      <c r="H15" s="5"/>
      <c r="I15" s="7"/>
      <c r="J15" s="5"/>
      <c r="K15" s="8">
        <f t="shared" si="0"/>
        <v>1.11731843575419E-2</v>
      </c>
    </row>
    <row r="16" spans="1:11">
      <c r="A16" s="28" t="s">
        <v>41</v>
      </c>
      <c r="B16" s="28"/>
      <c r="C16" s="28"/>
      <c r="D16" s="28"/>
      <c r="E16" s="28"/>
      <c r="F16" s="28"/>
      <c r="G16" s="7">
        <f>Aktivnosti!H21/Norme!H19</f>
        <v>0</v>
      </c>
      <c r="H16" s="5"/>
      <c r="I16" s="7"/>
      <c r="J16" s="5"/>
      <c r="K16" s="8">
        <f t="shared" si="0"/>
        <v>0</v>
      </c>
    </row>
    <row r="17" spans="1:11">
      <c r="A17" s="28" t="s">
        <v>42</v>
      </c>
      <c r="B17" s="28"/>
      <c r="C17" s="28"/>
      <c r="D17" s="28"/>
      <c r="E17" s="28"/>
      <c r="F17" s="28"/>
      <c r="G17" s="7">
        <f>Aktivnosti!H22/Norme!H20</f>
        <v>0</v>
      </c>
      <c r="H17" s="5"/>
      <c r="I17" s="7"/>
      <c r="J17" s="5"/>
      <c r="K17" s="8">
        <f t="shared" si="0"/>
        <v>0</v>
      </c>
    </row>
    <row r="18" spans="1:11">
      <c r="A18" s="28" t="s">
        <v>43</v>
      </c>
      <c r="B18" s="28"/>
      <c r="C18" s="28"/>
      <c r="D18" s="28"/>
      <c r="E18" s="28"/>
      <c r="F18" s="28"/>
      <c r="G18" s="7">
        <f>Aktivnosti!H23/Norme!H21</f>
        <v>0</v>
      </c>
      <c r="H18" s="5"/>
      <c r="I18" s="7"/>
      <c r="J18" s="5"/>
      <c r="K18" s="8">
        <f t="shared" si="0"/>
        <v>0</v>
      </c>
    </row>
    <row r="19" spans="1:11">
      <c r="A19" s="28" t="s">
        <v>44</v>
      </c>
      <c r="B19" s="28"/>
      <c r="C19" s="28"/>
      <c r="D19" s="28"/>
      <c r="E19" s="28"/>
      <c r="F19" s="28"/>
      <c r="G19" s="7">
        <f>Aktivnosti!H24/Norme!H22</f>
        <v>20</v>
      </c>
      <c r="H19" s="5"/>
      <c r="I19" s="7"/>
      <c r="J19" s="5"/>
      <c r="K19" s="8">
        <f t="shared" si="0"/>
        <v>0.22346368715083798</v>
      </c>
    </row>
    <row r="20" spans="1:11">
      <c r="A20" s="28" t="s">
        <v>45</v>
      </c>
      <c r="B20" s="28"/>
      <c r="C20" s="28"/>
      <c r="D20" s="28"/>
      <c r="E20" s="28"/>
      <c r="F20" s="28"/>
      <c r="G20" s="7">
        <f>Aktivnosti!H25/Norme!H23</f>
        <v>0</v>
      </c>
      <c r="H20" s="5"/>
      <c r="I20" s="7"/>
      <c r="J20" s="5"/>
      <c r="K20" s="8">
        <f t="shared" si="0"/>
        <v>0</v>
      </c>
    </row>
    <row r="21" spans="1:11">
      <c r="A21" s="28" t="s">
        <v>46</v>
      </c>
      <c r="B21" s="28"/>
      <c r="C21" s="28"/>
      <c r="D21" s="28"/>
      <c r="E21" s="28"/>
      <c r="F21" s="28"/>
      <c r="G21" s="7">
        <f>Aktivnosti!H26/Norme!H24</f>
        <v>1</v>
      </c>
      <c r="H21" s="5"/>
      <c r="I21" s="7"/>
      <c r="J21" s="5"/>
      <c r="K21" s="8">
        <f t="shared" si="0"/>
        <v>1.11731843575419E-2</v>
      </c>
    </row>
    <row r="22" spans="1:11">
      <c r="A22" s="28" t="s">
        <v>47</v>
      </c>
      <c r="B22" s="28"/>
      <c r="C22" s="28"/>
      <c r="D22" s="28"/>
      <c r="E22" s="28"/>
      <c r="F22" s="28"/>
      <c r="G22" s="7">
        <f>Aktivnosti!H27/Norme!H25</f>
        <v>0</v>
      </c>
      <c r="H22" s="5"/>
      <c r="I22" s="7"/>
      <c r="J22" s="5"/>
      <c r="K22" s="8">
        <f t="shared" si="0"/>
        <v>0</v>
      </c>
    </row>
    <row r="23" spans="1:11">
      <c r="A23" s="30" t="s">
        <v>48</v>
      </c>
      <c r="B23" s="30"/>
      <c r="C23" s="30"/>
      <c r="D23" s="30"/>
      <c r="E23" s="30"/>
      <c r="F23" s="30"/>
      <c r="G23" s="9">
        <f>SUM(G7:G22)</f>
        <v>89.5</v>
      </c>
      <c r="H23" s="4"/>
      <c r="I23" s="9"/>
      <c r="J23" s="4"/>
      <c r="K23" s="10">
        <f>SUM(K7:K22)</f>
        <v>1</v>
      </c>
    </row>
    <row r="24" spans="1:11" ht="28.5" customHeight="1">
      <c r="A24" s="31" t="s">
        <v>49</v>
      </c>
      <c r="B24" s="31"/>
      <c r="C24" s="31"/>
      <c r="D24" s="31"/>
      <c r="E24" s="31"/>
      <c r="F24" s="31"/>
      <c r="G24" s="32" t="str">
        <f>IF(G23&lt;H6,"nedovoljno",IF(G23&gt;J6,"previše","OK"))</f>
        <v>OK</v>
      </c>
      <c r="H24" s="32"/>
      <c r="I24" s="32"/>
      <c r="J24" s="32"/>
      <c r="K24" s="32"/>
    </row>
  </sheetData>
  <sheetProtection password="CC6A" sheet="1" objects="1" scenarios="1" selectLockedCells="1" selectUnlockedCells="1"/>
  <mergeCells count="21"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1:K11">
    <cfRule type="expression" dxfId="18" priority="22">
      <formula>$G$11&gt;0</formula>
    </cfRule>
  </conditionalFormatting>
  <conditionalFormatting sqref="A12:K12">
    <cfRule type="expression" dxfId="17" priority="21">
      <formula>$G$12&gt;0</formula>
    </cfRule>
  </conditionalFormatting>
  <conditionalFormatting sqref="A13:K13">
    <cfRule type="expression" dxfId="16" priority="20">
      <formula>$G$13&gt;0</formula>
    </cfRule>
  </conditionalFormatting>
  <conditionalFormatting sqref="A14:K14">
    <cfRule type="expression" dxfId="15" priority="19">
      <formula>$G$14&gt;0</formula>
    </cfRule>
  </conditionalFormatting>
  <conditionalFormatting sqref="A15:K15">
    <cfRule type="expression" dxfId="14" priority="18">
      <formula>$G$15&gt;0</formula>
    </cfRule>
  </conditionalFormatting>
  <conditionalFormatting sqref="A16:K16">
    <cfRule type="expression" dxfId="13" priority="17">
      <formula>$G$16&gt;0</formula>
    </cfRule>
  </conditionalFormatting>
  <conditionalFormatting sqref="A17:K17">
    <cfRule type="expression" dxfId="12" priority="16">
      <formula>$G$17&gt;0</formula>
    </cfRule>
  </conditionalFormatting>
  <conditionalFormatting sqref="A18:K18">
    <cfRule type="expression" dxfId="11" priority="15">
      <formula>$G$18&gt;0</formula>
    </cfRule>
  </conditionalFormatting>
  <conditionalFormatting sqref="A19:K19">
    <cfRule type="expression" dxfId="10" priority="14">
      <formula>$G$19&gt;0</formula>
    </cfRule>
  </conditionalFormatting>
  <conditionalFormatting sqref="A20:K20">
    <cfRule type="expression" dxfId="9" priority="13">
      <formula>$G$20&gt;0</formula>
    </cfRule>
  </conditionalFormatting>
  <conditionalFormatting sqref="A21:K21">
    <cfRule type="expression" dxfId="8" priority="12">
      <formula>$G$21&gt;0</formula>
    </cfRule>
  </conditionalFormatting>
  <conditionalFormatting sqref="A22:K22">
    <cfRule type="expression" dxfId="7" priority="11">
      <formula>$G$22&gt;0</formula>
    </cfRule>
  </conditionalFormatting>
  <conditionalFormatting sqref="G23">
    <cfRule type="cellIs" dxfId="6" priority="8" operator="lessThan">
      <formula>$H$6</formula>
    </cfRule>
    <cfRule type="cellIs" dxfId="5" priority="9" operator="greaterThan">
      <formula>$J$6</formula>
    </cfRule>
    <cfRule type="cellIs" dxfId="4" priority="10" operator="between">
      <formula>$H$6</formula>
      <formula>$J$6</formula>
    </cfRule>
  </conditionalFormatting>
  <conditionalFormatting sqref="G24:K24">
    <cfRule type="containsText" dxfId="3" priority="5" operator="containsText" text="nedovoljno">
      <formula>NOT(ISERROR(SEARCH("nedovoljno",G24)))</formula>
    </cfRule>
    <cfRule type="containsText" dxfId="2" priority="6" operator="containsText" text="OK">
      <formula>NOT(ISERROR(SEARCH("OK",G24)))</formula>
    </cfRule>
    <cfRule type="containsText" dxfId="1" priority="7" operator="containsText" text="previše">
      <formula>NOT(ISERROR(SEARCH("previše",G24)))</formula>
    </cfRule>
  </conditionalFormatting>
  <conditionalFormatting sqref="A10:K10">
    <cfRule type="expression" dxfId="0" priority="1">
      <formula>$G$10&gt;0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Royal_Tech</cp:lastModifiedBy>
  <dcterms:created xsi:type="dcterms:W3CDTF">2006-09-16T00:00:00Z</dcterms:created>
  <dcterms:modified xsi:type="dcterms:W3CDTF">2024-12-04T08:32:07Z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