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xr:revisionPtr revIDLastSave="0" documentId="8_{FF95A004-F0F0-48A1-A40E-419654779CF5}" xr6:coauthVersionLast="47" xr6:coauthVersionMax="47" xr10:uidLastSave="{00000000-0000-0000-0000-000000000000}"/>
  <bookViews>
    <workbookView xWindow="3375" yWindow="2805" windowWidth="25005" windowHeight="9105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<sst xmlns="http://schemas.openxmlformats.org/spreadsheetml/2006/main" count="86" uniqueCount="81">
  <si>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</si>
  <si>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</si>
  <si>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</si>
  <si>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</si>
  <si>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</si>
  <si>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</si>
  <si>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</si>
  <si>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</si>
  <si>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</si>
  <si>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</si>
  <si>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</si>
  <si>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</si>
  <si>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</si>
  <si>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</si>
  <si>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</si>
  <si>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</si>
  <si>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</si>
  <si>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</si>
  <si>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</si>
  <si>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</si>
  <si>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</si>
  <si>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</si>
  <si>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</si>
  <si>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</si>
  <si>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</si>
  <si>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</si>
  <si>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</si>
  <si>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</si>
  <si>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</si>
  <si>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</si>
  <si>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</si>
  <si>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</si>
  <si>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</si>
  <si>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</si>
  <si>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</si>
  <si>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</si>
  <si>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</si>
  <si>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</si>
  <si>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</si>
  <si>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</si>
  <si>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</si>
  <si>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</si>
  <si>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</si>
  <si>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</si>
  <si>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</si>
  <si>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</si>
  <si>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</si>
  <si>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</si>
  <si>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</si>
  <si>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</si>
  <si>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</si>
  <si>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</si>
  <si>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</si>
  <si>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</si>
  <si>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</si>
  <si>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</si>
  <si>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</si>
  <si>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</si>
  <si>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</si>
  <si>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</si>
  <si>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</si>
  <si>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</si>
  <si>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</si>
  <si>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</si>
  <si>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</si>
  <si>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</si>
  <si>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</si>
  <si>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</si>
  <si>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</si>
  <si>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</si>
  <si>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</si>
  <si>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</si>
  <si>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</si>
  <si>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</si>
  <si>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</si>
  <si>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 1 sat = 1 SRS</t>
  </si>
  <si>
    <t>Odrađeni SRS na korištenju dopunske literature</t>
  </si>
  <si>
    <t>Farmaceutski fakultet</t>
  </si>
  <si>
    <t>Kozmetologija</t>
  </si>
  <si>
    <t>Engleski jezik u struci</t>
  </si>
  <si>
    <t>Korištenje dodatne literature, procjena vremena u satima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</si>
</sst>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9" borderId="0" applyNumberFormat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5" borderId="0" xfId="0" applyFont="1" applyFill="1"/>
    <xf numFmtId="0" fontId="0" fillId="5" borderId="0" xfId="0" applyFill="1"/>
    <xf numFmtId="2" fontId="0" fillId="5" borderId="0" xfId="0" applyNumberFormat="1" applyFill="1"/>
    <xf numFmtId="10" fontId="0" fillId="5" borderId="0" xfId="0" applyNumberFormat="1" applyFill="1"/>
    <xf numFmtId="2" fontId="4" fillId="5" borderId="0" xfId="0" applyNumberFormat="1" applyFont="1" applyFill="1"/>
    <xf numFmtId="10" fontId="4" fillId="5" borderId="0" xfId="0" applyNumberFormat="1" applyFont="1" applyFill="1"/>
    <xf numFmtId="0" fontId="0" fillId="0" borderId="0" xfId="0" applyProtection="1">
      <protection locked="0"/>
    </xf>
    <xf numFmtId="1" fontId="0" fillId="4" borderId="0" xfId="0" applyNumberFormat="1" applyFill="1" applyProtection="1">
      <protection locked="0"/>
    </xf>
    <xf numFmtId="0" fontId="4" fillId="3" borderId="0" xfId="0" applyFon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  <xf numFmtId="0" fontId="6" fillId="7" borderId="0" xfId="0" applyFont="1" applyFill="1"/>
    <xf numFmtId="0" fontId="6" fillId="0" borderId="0" xfId="0" applyFont="1"/>
    <xf numFmtId="0" fontId="6" fillId="7" borderId="1" xfId="0" applyFont="1" applyFill="1" applyBorder="1"/>
    <xf numFmtId="2" fontId="6" fillId="7" borderId="1" xfId="0" applyNumberFormat="1" applyFont="1" applyFill="1" applyBorder="1"/>
    <xf numFmtId="0" fontId="8" fillId="8" borderId="0" xfId="1" applyFont="1" applyFill="1" applyAlignment="1">
      <alignment horizontal="right"/>
    </xf>
    <xf numFmtId="2" fontId="8" fillId="8" borderId="0" xfId="1" applyNumberFormat="1" applyFont="1" applyFill="1"/>
    <xf numFmtId="0" fontId="8" fillId="8" borderId="0" xfId="1" applyFont="1" applyFill="1"/>
    <xf numFmtId="0" fontId="9" fillId="8" borderId="0" xfId="1" applyFont="1" applyFill="1" applyAlignment="1">
      <alignment horizontal="right"/>
    </xf>
    <xf numFmtId="0" fontId="9" fillId="8" borderId="0" xfId="1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8" borderId="0" xfId="1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0" fillId="10" borderId="0" xfId="0" applyFont="1" applyFill="1"/>
    <xf numFmtId="0" fontId="0" fillId="10" borderId="0" xfId="0" applyFill="1"/>
    <xf numFmtId="0" fontId="0" fillId="10" borderId="0" xfId="0" applyFill="1" applyAlignment="1">
      <alignment horizontal="left"/>
    </xf>
    <xf numFmtId="0" fontId="11" fillId="10" borderId="0" xfId="0" applyFont="1" applyFill="1"/>
    <xf numFmtId="0" fontId="0" fillId="10" borderId="0" xfId="0" applyFill="1"/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zoomScaleNormal="100" workbookViewId="0">
      <selection activeCell="F30" sqref="F30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4" t="s">
        <v>72</v>
      </c>
      <c r="B1" s="24"/>
      <c r="C1" s="24"/>
      <c r="D1" s="24"/>
      <c r="E1" s="24"/>
      <c r="F1" s="24"/>
      <c r="G1" s="24"/>
      <c r="H1" s="24"/>
    </row>
    <row r="2" spans="1:18">
      <c r="A2" s="24"/>
      <c r="B2" s="24"/>
      <c r="C2" s="24"/>
      <c r="D2" s="24"/>
      <c r="E2" s="24"/>
      <c r="F2" s="24"/>
      <c r="G2" s="24"/>
      <c r="H2" s="24"/>
    </row>
    <row r="4" spans="1:18">
      <c r="A4" s="45" t="s">
        <v>63</v>
      </c>
      <c r="B4" s="45"/>
      <c r="C4" s="45"/>
      <c r="D4" s="45"/>
      <c r="E4" s="45"/>
      <c r="F4" s="45"/>
      <c r="G4" s="45"/>
      <c r="H4" s="46"/>
      <c r="I4" s="25" t="s">
        <v>71</v>
      </c>
      <c r="J4" s="26"/>
      <c r="K4" s="26"/>
      <c r="L4" s="26"/>
      <c r="M4" s="26"/>
      <c r="N4" s="26"/>
      <c r="O4" s="26"/>
      <c r="P4" s="26"/>
      <c r="Q4" s="26"/>
      <c r="R4" s="27"/>
    </row>
    <row r="5" spans="1:18">
      <c r="A5" s="47" t="s">
        <v>0</v>
      </c>
      <c r="B5" s="47"/>
      <c r="C5" s="47"/>
      <c r="D5" s="23" t="s">
        <v>77</v>
      </c>
      <c r="E5" s="23"/>
      <c r="F5" s="23"/>
      <c r="G5" s="23"/>
      <c r="H5" s="23"/>
      <c r="I5" s="28"/>
      <c r="J5" s="29"/>
      <c r="K5" s="29"/>
      <c r="L5" s="29"/>
      <c r="M5" s="29"/>
      <c r="N5" s="29"/>
      <c r="O5" s="29"/>
      <c r="P5" s="29"/>
      <c r="Q5" s="29"/>
      <c r="R5" s="30"/>
    </row>
    <row r="6" spans="1:18">
      <c r="A6" s="47" t="s">
        <v>1</v>
      </c>
      <c r="B6" s="47"/>
      <c r="C6" s="47"/>
      <c r="D6" s="23" t="s">
        <v>78</v>
      </c>
      <c r="E6" s="23"/>
      <c r="F6" s="23"/>
      <c r="G6" s="23"/>
      <c r="H6" s="23"/>
      <c r="I6" s="28"/>
      <c r="J6" s="29"/>
      <c r="K6" s="29"/>
      <c r="L6" s="29"/>
      <c r="M6" s="29"/>
      <c r="N6" s="29"/>
      <c r="O6" s="29"/>
      <c r="P6" s="29"/>
      <c r="Q6" s="29"/>
      <c r="R6" s="30"/>
    </row>
    <row r="7" spans="1:18">
      <c r="A7" s="47" t="s">
        <v>2</v>
      </c>
      <c r="B7" s="47"/>
      <c r="C7" s="47"/>
      <c r="D7" s="23" t="s">
        <v>79</v>
      </c>
      <c r="E7" s="23"/>
      <c r="F7" s="23"/>
      <c r="G7" s="23"/>
      <c r="H7" s="23"/>
      <c r="I7" s="28"/>
      <c r="J7" s="29"/>
      <c r="K7" s="29"/>
      <c r="L7" s="29"/>
      <c r="M7" s="29"/>
      <c r="N7" s="29"/>
      <c r="O7" s="29"/>
      <c r="P7" s="29"/>
      <c r="Q7" s="29"/>
      <c r="R7" s="30"/>
    </row>
    <row r="8" spans="1:18">
      <c r="A8" s="47" t="s">
        <v>3</v>
      </c>
      <c r="B8" s="47"/>
      <c r="C8" s="47"/>
      <c r="D8" s="47"/>
      <c r="E8" s="47"/>
      <c r="F8" s="47"/>
      <c r="G8" s="47"/>
      <c r="H8" s="1">
        <v>3</v>
      </c>
      <c r="I8" s="28"/>
      <c r="J8" s="29"/>
      <c r="K8" s="29"/>
      <c r="L8" s="29"/>
      <c r="M8" s="29"/>
      <c r="N8" s="29"/>
      <c r="O8" s="29"/>
      <c r="P8" s="29"/>
      <c r="Q8" s="29"/>
      <c r="R8" s="30"/>
    </row>
    <row r="9" spans="1:18">
      <c r="A9" s="47" t="s">
        <v>4</v>
      </c>
      <c r="B9" s="47"/>
      <c r="C9" s="47"/>
      <c r="D9" s="47"/>
      <c r="E9" s="47"/>
      <c r="F9" s="47"/>
      <c r="G9" s="47"/>
      <c r="H9" s="1">
        <v>2</v>
      </c>
      <c r="I9" s="28"/>
      <c r="J9" s="29"/>
      <c r="K9" s="29"/>
      <c r="L9" s="29"/>
      <c r="M9" s="29"/>
      <c r="N9" s="29"/>
      <c r="O9" s="29"/>
      <c r="P9" s="29"/>
      <c r="Q9" s="29"/>
      <c r="R9" s="30"/>
    </row>
    <row r="10" spans="1:18">
      <c r="A10" s="47" t="s">
        <v>5</v>
      </c>
      <c r="B10" s="47"/>
      <c r="C10" s="47"/>
      <c r="D10" s="47"/>
      <c r="E10" s="47"/>
      <c r="F10" s="47"/>
      <c r="G10" s="47"/>
      <c r="H10" s="1">
        <v>0</v>
      </c>
      <c r="I10" s="28"/>
      <c r="J10" s="29"/>
      <c r="K10" s="29"/>
      <c r="L10" s="29"/>
      <c r="M10" s="29"/>
      <c r="N10" s="29"/>
      <c r="O10" s="29"/>
      <c r="P10" s="29"/>
      <c r="Q10" s="29"/>
      <c r="R10" s="30"/>
    </row>
    <row r="11" spans="1:18">
      <c r="A11" s="47" t="s">
        <v>6</v>
      </c>
      <c r="B11" s="47"/>
      <c r="C11" s="47"/>
      <c r="D11" s="47"/>
      <c r="E11" s="47"/>
      <c r="F11" s="47"/>
      <c r="G11" s="47"/>
      <c r="H11" s="1">
        <v>0</v>
      </c>
      <c r="I11" s="28"/>
      <c r="J11" s="29"/>
      <c r="K11" s="29"/>
      <c r="L11" s="29"/>
      <c r="M11" s="29"/>
      <c r="N11" s="29"/>
      <c r="O11" s="29"/>
      <c r="P11" s="29"/>
      <c r="Q11" s="29"/>
      <c r="R11" s="30"/>
    </row>
    <row r="12" spans="1:18">
      <c r="A12" s="47" t="s">
        <v>49</v>
      </c>
      <c r="B12" s="47"/>
      <c r="C12" s="47"/>
      <c r="D12" s="47"/>
      <c r="E12" s="47"/>
      <c r="F12" s="47"/>
      <c r="G12" s="47"/>
      <c r="H12" s="1"/>
      <c r="I12" s="28"/>
      <c r="J12" s="29"/>
      <c r="K12" s="29"/>
      <c r="L12" s="29"/>
      <c r="M12" s="29"/>
      <c r="N12" s="29"/>
      <c r="O12" s="29"/>
      <c r="P12" s="29"/>
      <c r="Q12" s="29"/>
      <c r="R12" s="30"/>
    </row>
    <row r="13" spans="1:18">
      <c r="A13" s="47" t="s">
        <v>50</v>
      </c>
      <c r="B13" s="47"/>
      <c r="C13" s="47"/>
      <c r="D13" s="47"/>
      <c r="E13" s="47"/>
      <c r="F13" s="47"/>
      <c r="G13" s="47"/>
      <c r="H13" s="1"/>
      <c r="I13" s="28"/>
      <c r="J13" s="29"/>
      <c r="K13" s="29"/>
      <c r="L13" s="29"/>
      <c r="M13" s="29"/>
      <c r="N13" s="29"/>
      <c r="O13" s="29"/>
      <c r="P13" s="29"/>
      <c r="Q13" s="29"/>
      <c r="R13" s="30"/>
    </row>
    <row r="14" spans="1:18">
      <c r="A14" s="47" t="s">
        <v>7</v>
      </c>
      <c r="B14" s="47"/>
      <c r="C14" s="47"/>
      <c r="D14" s="47"/>
      <c r="E14" s="47"/>
      <c r="F14" s="47"/>
      <c r="G14" s="47"/>
      <c r="H14" s="1">
        <v>50</v>
      </c>
      <c r="I14" s="28"/>
      <c r="J14" s="29"/>
      <c r="K14" s="29"/>
      <c r="L14" s="29"/>
      <c r="M14" s="29"/>
      <c r="N14" s="29"/>
      <c r="O14" s="29"/>
      <c r="P14" s="29"/>
      <c r="Q14" s="29"/>
      <c r="R14" s="30"/>
    </row>
    <row r="15" spans="1:18">
      <c r="A15" s="48" t="s">
        <v>60</v>
      </c>
      <c r="B15" s="49"/>
      <c r="C15" s="49"/>
      <c r="D15" s="49"/>
      <c r="E15" s="49"/>
      <c r="F15" s="49"/>
      <c r="G15" s="49"/>
      <c r="H15" s="1">
        <v>50</v>
      </c>
      <c r="I15" s="28"/>
      <c r="J15" s="29"/>
      <c r="K15" s="29"/>
      <c r="L15" s="29"/>
      <c r="M15" s="29"/>
      <c r="N15" s="29"/>
      <c r="O15" s="29"/>
      <c r="P15" s="29"/>
      <c r="Q15" s="29"/>
      <c r="R15" s="30"/>
    </row>
    <row r="16" spans="1:18">
      <c r="A16" s="47" t="s">
        <v>8</v>
      </c>
      <c r="B16" s="47"/>
      <c r="C16" s="47"/>
      <c r="D16" s="47"/>
      <c r="E16" s="47"/>
      <c r="F16" s="47"/>
      <c r="G16" s="47"/>
      <c r="H16" s="1"/>
      <c r="I16" s="28"/>
      <c r="J16" s="29"/>
      <c r="K16" s="29"/>
      <c r="L16" s="29"/>
      <c r="M16" s="29"/>
      <c r="N16" s="29"/>
      <c r="O16" s="29"/>
      <c r="P16" s="29"/>
      <c r="Q16" s="29"/>
      <c r="R16" s="30"/>
    </row>
    <row r="17" spans="1:18">
      <c r="A17" s="47" t="s">
        <v>51</v>
      </c>
      <c r="B17" s="47"/>
      <c r="C17" s="47"/>
      <c r="D17" s="47"/>
      <c r="E17" s="47"/>
      <c r="F17" s="47"/>
      <c r="G17" s="47"/>
      <c r="H17" s="1"/>
      <c r="I17" s="28"/>
      <c r="J17" s="29"/>
      <c r="K17" s="29"/>
      <c r="L17" s="29"/>
      <c r="M17" s="29"/>
      <c r="N17" s="29"/>
      <c r="O17" s="29"/>
      <c r="P17" s="29"/>
      <c r="Q17" s="29"/>
      <c r="R17" s="30"/>
    </row>
    <row r="18" spans="1:18">
      <c r="A18" s="47" t="s">
        <v>9</v>
      </c>
      <c r="B18" s="47"/>
      <c r="C18" s="47"/>
      <c r="D18" s="47"/>
      <c r="E18" s="47"/>
      <c r="F18" s="47"/>
      <c r="G18" s="47"/>
      <c r="H18" s="1"/>
      <c r="I18" s="28"/>
      <c r="J18" s="29"/>
      <c r="K18" s="29"/>
      <c r="L18" s="29"/>
      <c r="M18" s="29"/>
      <c r="N18" s="29"/>
      <c r="O18" s="29"/>
      <c r="P18" s="29"/>
      <c r="Q18" s="29"/>
      <c r="R18" s="30"/>
    </row>
    <row r="19" spans="1:18">
      <c r="A19" s="47" t="s">
        <v>80</v>
      </c>
      <c r="B19" s="47"/>
      <c r="C19" s="47"/>
      <c r="D19" s="47"/>
      <c r="E19" s="47"/>
      <c r="F19" s="47"/>
      <c r="G19" s="47"/>
      <c r="H19" s="1">
        <v>15</v>
      </c>
      <c r="I19" s="31"/>
      <c r="J19" s="29"/>
      <c r="K19" s="29"/>
      <c r="L19" s="29"/>
      <c r="M19" s="29"/>
      <c r="N19" s="29"/>
      <c r="O19" s="29"/>
      <c r="P19" s="29"/>
      <c r="Q19" s="29"/>
      <c r="R19" s="30"/>
    </row>
    <row r="20" spans="1:18">
      <c r="A20" s="47" t="s">
        <v>10</v>
      </c>
      <c r="B20" s="47"/>
      <c r="C20" s="47"/>
      <c r="D20" s="47"/>
      <c r="E20" s="47"/>
      <c r="F20" s="47"/>
      <c r="G20" s="47"/>
      <c r="H20" s="1"/>
      <c r="I20" s="28"/>
      <c r="J20" s="29"/>
      <c r="K20" s="29"/>
      <c r="L20" s="29"/>
      <c r="M20" s="29"/>
      <c r="N20" s="29"/>
      <c r="O20" s="29"/>
      <c r="P20" s="29"/>
      <c r="Q20" s="29"/>
      <c r="R20" s="30"/>
    </row>
    <row r="21" spans="1:18">
      <c r="A21" s="47" t="s">
        <v>11</v>
      </c>
      <c r="B21" s="47"/>
      <c r="C21" s="47"/>
      <c r="D21" s="47"/>
      <c r="E21" s="47"/>
      <c r="F21" s="47"/>
      <c r="G21" s="47"/>
      <c r="H21" s="1">
        <v>15</v>
      </c>
      <c r="I21" s="28"/>
      <c r="J21" s="29"/>
      <c r="K21" s="29"/>
      <c r="L21" s="29"/>
      <c r="M21" s="29"/>
      <c r="N21" s="29"/>
      <c r="O21" s="29"/>
      <c r="P21" s="29"/>
      <c r="Q21" s="29"/>
      <c r="R21" s="30"/>
    </row>
    <row r="22" spans="1:18">
      <c r="A22" s="47" t="s">
        <v>12</v>
      </c>
      <c r="B22" s="47"/>
      <c r="C22" s="47"/>
      <c r="D22" s="47"/>
      <c r="E22" s="47"/>
      <c r="F22" s="47"/>
      <c r="G22" s="47"/>
      <c r="H22" s="1"/>
      <c r="I22" s="31"/>
      <c r="J22" s="29"/>
      <c r="K22" s="29"/>
      <c r="L22" s="29"/>
      <c r="M22" s="29"/>
      <c r="N22" s="29"/>
      <c r="O22" s="29"/>
      <c r="P22" s="29"/>
      <c r="Q22" s="29"/>
      <c r="R22" s="30"/>
    </row>
    <row r="23" spans="1:18">
      <c r="A23" s="47" t="s">
        <v>13</v>
      </c>
      <c r="B23" s="47"/>
      <c r="C23" s="47"/>
      <c r="D23" s="47"/>
      <c r="E23" s="47"/>
      <c r="F23" s="47"/>
      <c r="G23" s="47"/>
      <c r="H23" s="1"/>
      <c r="I23" s="28"/>
      <c r="J23" s="29"/>
      <c r="K23" s="29"/>
      <c r="L23" s="29"/>
      <c r="M23" s="29"/>
      <c r="N23" s="29"/>
      <c r="O23" s="29"/>
      <c r="P23" s="29"/>
      <c r="Q23" s="29"/>
      <c r="R23" s="30"/>
    </row>
    <row r="24" spans="1:18">
      <c r="A24" s="47" t="s">
        <v>14</v>
      </c>
      <c r="B24" s="47"/>
      <c r="C24" s="47"/>
      <c r="D24" s="47"/>
      <c r="E24" s="47"/>
      <c r="F24" s="47"/>
      <c r="G24" s="47"/>
      <c r="H24" s="1"/>
      <c r="I24" s="28"/>
      <c r="J24" s="29"/>
      <c r="K24" s="29"/>
      <c r="L24" s="29"/>
      <c r="M24" s="29"/>
      <c r="N24" s="29"/>
      <c r="O24" s="29"/>
      <c r="P24" s="29"/>
      <c r="Q24" s="29"/>
      <c r="R24" s="30"/>
    </row>
    <row r="25" spans="1:18">
      <c r="A25" s="47" t="s">
        <v>15</v>
      </c>
      <c r="B25" s="47"/>
      <c r="C25" s="47"/>
      <c r="D25" s="47"/>
      <c r="E25" s="47"/>
      <c r="F25" s="47"/>
      <c r="G25" s="47"/>
      <c r="H25" s="1"/>
      <c r="I25" s="28"/>
      <c r="J25" s="29"/>
      <c r="K25" s="29"/>
      <c r="L25" s="29"/>
      <c r="M25" s="29"/>
      <c r="N25" s="29"/>
      <c r="O25" s="29"/>
      <c r="P25" s="29"/>
      <c r="Q25" s="29"/>
      <c r="R25" s="30"/>
    </row>
    <row r="26" spans="1:18">
      <c r="A26" s="47" t="s">
        <v>16</v>
      </c>
      <c r="B26" s="47"/>
      <c r="C26" s="47"/>
      <c r="D26" s="47"/>
      <c r="E26" s="47"/>
      <c r="F26" s="47"/>
      <c r="G26" s="47"/>
      <c r="H26" s="1"/>
      <c r="I26" s="28"/>
      <c r="J26" s="29"/>
      <c r="K26" s="29"/>
      <c r="L26" s="29"/>
      <c r="M26" s="29"/>
      <c r="N26" s="29"/>
      <c r="O26" s="29"/>
      <c r="P26" s="29"/>
      <c r="Q26" s="29"/>
      <c r="R26" s="30"/>
    </row>
    <row r="27" spans="1:18">
      <c r="A27" s="47" t="s">
        <v>17</v>
      </c>
      <c r="B27" s="47"/>
      <c r="C27" s="47"/>
      <c r="D27" s="47"/>
      <c r="E27" s="47"/>
      <c r="F27" s="47"/>
      <c r="G27" s="47"/>
      <c r="H27" s="1">
        <v>10</v>
      </c>
      <c r="I27" s="32"/>
      <c r="J27" s="33"/>
      <c r="K27" s="33"/>
      <c r="L27" s="33"/>
      <c r="M27" s="33"/>
      <c r="N27" s="33"/>
      <c r="O27" s="33"/>
      <c r="P27" s="33"/>
      <c r="Q27" s="33"/>
      <c r="R27" s="34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13" zoomScale="118" zoomScaleNormal="118" workbookViewId="0">
      <selection activeCell="K25" sqref="K25"/>
    </sheetView>
  </sheetViews>
  <sheetFormatPr defaultColWidth="9.140625" defaultRowHeight="15"/>
  <cols>
    <col min="1" max="7" width="9.140625" style="8" customWidth="1"/>
    <col min="8" max="8" width="6.85546875" style="8" customWidth="1"/>
    <col min="9" max="9" width="4.5703125" style="8" customWidth="1"/>
    <col min="10" max="10" width="6.85546875" style="8" customWidth="1"/>
    <col min="11" max="16384" width="9.140625" style="8"/>
  </cols>
  <sheetData>
    <row r="1" spans="1:11">
      <c r="A1" s="24" t="s">
        <v>73</v>
      </c>
      <c r="B1" s="24"/>
      <c r="C1" s="24"/>
      <c r="D1" s="24"/>
      <c r="E1" s="24"/>
      <c r="F1" s="24"/>
      <c r="G1" s="24"/>
      <c r="H1" s="24"/>
    </row>
    <row r="2" spans="1:11">
      <c r="A2" s="24"/>
      <c r="B2" s="24"/>
      <c r="C2" s="24"/>
      <c r="D2" s="24"/>
      <c r="E2" s="24"/>
      <c r="F2" s="24"/>
      <c r="G2" s="24"/>
      <c r="H2" s="24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0" t="s">
        <v>18</v>
      </c>
      <c r="B5" s="10"/>
      <c r="C5" s="10"/>
      <c r="D5" s="10"/>
      <c r="E5" s="10"/>
      <c r="F5" s="10"/>
      <c r="G5" s="10"/>
      <c r="H5" s="11"/>
    </row>
    <row r="6" spans="1:11">
      <c r="A6" s="35" t="s">
        <v>19</v>
      </c>
      <c r="B6" s="35"/>
      <c r="C6" s="35"/>
      <c r="D6" s="35"/>
      <c r="E6" s="35"/>
      <c r="F6" s="35"/>
      <c r="G6" s="35"/>
      <c r="H6" s="12">
        <v>0.75</v>
      </c>
    </row>
    <row r="7" spans="1:11">
      <c r="A7" s="35" t="s">
        <v>52</v>
      </c>
      <c r="B7" s="35"/>
      <c r="C7" s="35"/>
      <c r="D7" s="35"/>
      <c r="E7" s="35"/>
      <c r="F7" s="35"/>
      <c r="G7" s="35"/>
      <c r="H7" s="9">
        <v>15</v>
      </c>
      <c r="I7" t="str">
        <f>IF(OR(H7&lt;15,H7&gt;20),"neprikladno","")</f>
        <v/>
      </c>
      <c r="J7"/>
      <c r="K7"/>
    </row>
    <row r="8" spans="1:11">
      <c r="A8" s="35" t="s">
        <v>53</v>
      </c>
      <c r="B8" s="35"/>
      <c r="C8" s="35"/>
      <c r="D8" s="35"/>
      <c r="E8" s="35"/>
      <c r="F8" s="35"/>
      <c r="G8" s="35"/>
      <c r="H8" s="9">
        <v>10</v>
      </c>
      <c r="I8" t="str">
        <f>IF(OR(H8&lt;10,H8&gt;12),"neprikladno","")</f>
        <v/>
      </c>
      <c r="J8"/>
      <c r="K8"/>
    </row>
    <row r="9" spans="1:11">
      <c r="A9" s="35" t="s">
        <v>58</v>
      </c>
      <c r="B9" s="35"/>
      <c r="C9" s="35"/>
      <c r="D9" s="35"/>
      <c r="E9" s="35"/>
      <c r="F9" s="35"/>
      <c r="G9" s="35"/>
      <c r="H9" s="9">
        <v>15</v>
      </c>
      <c r="I9" t="str">
        <f>IF(OR(H9&lt;15,H9&gt;20),"neprikladno","")</f>
        <v/>
      </c>
      <c r="J9"/>
      <c r="K9"/>
    </row>
    <row r="10" spans="1:11">
      <c r="A10" s="35" t="s">
        <v>55</v>
      </c>
      <c r="B10" s="35"/>
      <c r="C10" s="35"/>
      <c r="D10" s="35"/>
      <c r="E10" s="35"/>
      <c r="F10" s="35"/>
      <c r="G10" s="35"/>
      <c r="H10" s="9">
        <v>10</v>
      </c>
      <c r="I10" t="str">
        <f>IF(OR(H10&lt;10,H10&gt;12),"neprikladno","")</f>
        <v/>
      </c>
      <c r="J10"/>
      <c r="K10"/>
    </row>
    <row r="11" spans="1:11">
      <c r="A11" s="35" t="s">
        <v>56</v>
      </c>
      <c r="B11" s="35"/>
      <c r="C11" s="35"/>
      <c r="D11" s="35"/>
      <c r="E11" s="35"/>
      <c r="F11" s="35"/>
      <c r="G11" s="35"/>
      <c r="H11" s="9">
        <v>7</v>
      </c>
      <c r="I11" t="str">
        <f>IF(OR(H11&lt;7,H11&gt;8),"neprikladno","")</f>
        <v/>
      </c>
      <c r="J11"/>
      <c r="K11"/>
    </row>
    <row r="12" spans="1:11">
      <c r="A12" s="36" t="s">
        <v>57</v>
      </c>
      <c r="B12" s="35"/>
      <c r="C12" s="35"/>
      <c r="D12" s="35"/>
      <c r="E12" s="35"/>
      <c r="F12" s="35"/>
      <c r="G12" s="35"/>
      <c r="H12" s="9">
        <v>10</v>
      </c>
      <c r="I12" t="str">
        <f>IF(OR(H12&lt;10,H12&gt;12),"neprikladno","")</f>
        <v/>
      </c>
      <c r="J12"/>
      <c r="K12"/>
    </row>
    <row r="13" spans="1:11">
      <c r="A13" s="35" t="s">
        <v>54</v>
      </c>
      <c r="B13" s="35"/>
      <c r="C13" s="35"/>
      <c r="D13" s="35"/>
      <c r="E13" s="35"/>
      <c r="F13" s="35"/>
      <c r="G13" s="35"/>
      <c r="H13" s="9">
        <v>7</v>
      </c>
      <c r="I13" t="str">
        <f>IF(OR(H13&lt;7,H13&gt;8),"neprikladno","")</f>
        <v/>
      </c>
      <c r="J13"/>
      <c r="K13"/>
    </row>
    <row r="14" spans="1:11">
      <c r="A14" s="35" t="s">
        <v>59</v>
      </c>
      <c r="B14" s="35"/>
      <c r="C14" s="35"/>
      <c r="D14" s="35"/>
      <c r="E14" s="35"/>
      <c r="F14" s="35"/>
      <c r="G14" s="35"/>
      <c r="H14" s="9">
        <v>150</v>
      </c>
      <c r="I14" t="str">
        <f>IF(OR(H14&lt;150,H14&gt;200),"neprikladno","")</f>
        <v/>
      </c>
      <c r="J14"/>
      <c r="K14"/>
    </row>
    <row r="15" spans="1:11">
      <c r="A15" s="35" t="s">
        <v>20</v>
      </c>
      <c r="B15" s="35"/>
      <c r="C15" s="35"/>
      <c r="D15" s="35"/>
      <c r="E15" s="35"/>
      <c r="F15" s="35"/>
      <c r="G15" s="35"/>
      <c r="H15" s="13">
        <v>1</v>
      </c>
    </row>
    <row r="16" spans="1:11">
      <c r="A16" s="35" t="s">
        <v>21</v>
      </c>
      <c r="B16" s="35"/>
      <c r="C16" s="35"/>
      <c r="D16" s="35"/>
      <c r="E16" s="35"/>
      <c r="F16" s="35"/>
      <c r="G16" s="35"/>
      <c r="H16" s="13">
        <v>1</v>
      </c>
    </row>
    <row r="17" spans="1:8">
      <c r="A17" s="35" t="s">
        <v>75</v>
      </c>
      <c r="B17" s="35"/>
      <c r="C17" s="35"/>
      <c r="D17" s="35"/>
      <c r="E17" s="35"/>
      <c r="F17" s="35"/>
      <c r="G17" s="35"/>
      <c r="H17" s="13">
        <v>1</v>
      </c>
    </row>
    <row r="18" spans="1:8">
      <c r="A18" s="35" t="s">
        <v>22</v>
      </c>
      <c r="B18" s="35"/>
      <c r="C18" s="35"/>
      <c r="D18" s="35"/>
      <c r="E18" s="35"/>
      <c r="F18" s="35"/>
      <c r="G18" s="35"/>
      <c r="H18" s="13">
        <v>15</v>
      </c>
    </row>
    <row r="19" spans="1:8">
      <c r="A19" s="35" t="s">
        <v>23</v>
      </c>
      <c r="B19" s="35"/>
      <c r="C19" s="35"/>
      <c r="D19" s="35"/>
      <c r="E19" s="35"/>
      <c r="F19" s="35"/>
      <c r="G19" s="35"/>
      <c r="H19" s="13">
        <v>1</v>
      </c>
    </row>
    <row r="20" spans="1:8">
      <c r="A20" s="35" t="s">
        <v>24</v>
      </c>
      <c r="B20" s="35"/>
      <c r="C20" s="35"/>
      <c r="D20" s="35"/>
      <c r="E20" s="35"/>
      <c r="F20" s="35"/>
      <c r="G20" s="35"/>
      <c r="H20" s="13">
        <v>1</v>
      </c>
    </row>
    <row r="21" spans="1:8">
      <c r="A21" s="35" t="s">
        <v>25</v>
      </c>
      <c r="B21" s="35"/>
      <c r="C21" s="35"/>
      <c r="D21" s="35"/>
      <c r="E21" s="35"/>
      <c r="F21" s="35"/>
      <c r="G21" s="35"/>
      <c r="H21" s="13">
        <v>1</v>
      </c>
    </row>
    <row r="22" spans="1:8">
      <c r="A22" s="35" t="s">
        <v>26</v>
      </c>
      <c r="B22" s="35"/>
      <c r="C22" s="35"/>
      <c r="D22" s="35"/>
      <c r="E22" s="35"/>
      <c r="F22" s="35"/>
      <c r="G22" s="35"/>
      <c r="H22" s="13">
        <v>1</v>
      </c>
    </row>
    <row r="23" spans="1:8">
      <c r="A23" s="35" t="s">
        <v>27</v>
      </c>
      <c r="B23" s="35"/>
      <c r="C23" s="35"/>
      <c r="D23" s="35"/>
      <c r="E23" s="35"/>
      <c r="F23" s="35"/>
      <c r="G23" s="35"/>
      <c r="H23" s="13">
        <v>15</v>
      </c>
    </row>
    <row r="24" spans="1:8">
      <c r="A24" s="35" t="s">
        <v>28</v>
      </c>
      <c r="B24" s="35"/>
      <c r="C24" s="35"/>
      <c r="D24" s="35"/>
      <c r="E24" s="35"/>
      <c r="F24" s="35"/>
      <c r="G24" s="35"/>
      <c r="H24" s="13">
        <v>1</v>
      </c>
    </row>
    <row r="25" spans="1:8">
      <c r="A25" s="35" t="s">
        <v>29</v>
      </c>
      <c r="B25" s="35"/>
      <c r="C25" s="35"/>
      <c r="D25" s="35"/>
      <c r="E25" s="35"/>
      <c r="F25" s="35"/>
      <c r="G25" s="35"/>
      <c r="H25" s="13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2" t="s">
        <v>74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1">
      <c r="A5" s="2" t="s">
        <v>62</v>
      </c>
      <c r="B5" s="2"/>
      <c r="C5" s="2"/>
      <c r="D5" s="2"/>
      <c r="E5" s="2"/>
      <c r="F5" s="2"/>
      <c r="G5" s="2"/>
      <c r="H5" s="3"/>
      <c r="I5" s="3"/>
      <c r="J5" s="3"/>
      <c r="K5" s="3"/>
    </row>
    <row r="6" spans="1:11">
      <c r="A6" s="43" t="s">
        <v>30</v>
      </c>
      <c r="B6" s="43"/>
      <c r="C6" s="43"/>
      <c r="D6" s="43"/>
      <c r="E6" s="43"/>
      <c r="F6" s="43"/>
      <c r="G6" s="21" t="s">
        <v>31</v>
      </c>
      <c r="H6" s="22">
        <f>25*Aktivnosti!H8</f>
        <v>75</v>
      </c>
      <c r="I6" s="21" t="s">
        <v>32</v>
      </c>
      <c r="J6" s="22">
        <f>30*Aktivnosti!H8</f>
        <v>90</v>
      </c>
      <c r="K6" s="3" t="s">
        <v>33</v>
      </c>
    </row>
    <row r="7" spans="1:11">
      <c r="A7" s="41" t="s">
        <v>34</v>
      </c>
      <c r="B7" s="41"/>
      <c r="C7" s="41"/>
      <c r="D7" s="41"/>
      <c r="E7" s="41"/>
      <c r="F7" s="41"/>
      <c r="G7" s="4">
        <f>15*(Aktivnosti!H9+Aktivnosti!H10+Aktivnosti!H11)*Norme!H6</f>
        <v>22.5</v>
      </c>
      <c r="H7" s="3"/>
      <c r="I7" s="4"/>
      <c r="J7" s="3"/>
      <c r="K7" s="5">
        <f>G7/$G$23</f>
        <v>0.28854961832061066</v>
      </c>
    </row>
    <row r="8" spans="1:11">
      <c r="A8" s="41" t="s">
        <v>35</v>
      </c>
      <c r="B8" s="41"/>
      <c r="C8" s="41"/>
      <c r="D8" s="41"/>
      <c r="E8" s="41"/>
      <c r="F8" s="41"/>
      <c r="G8" s="4">
        <f>(Aktivnosti!H12/Norme!H7)+(Aktivnosti!H13/Norme!H8)+(Aktivnosti!H14/Norme!H12)</f>
        <v>5</v>
      </c>
      <c r="H8" s="3"/>
      <c r="I8" s="4"/>
      <c r="J8" s="3"/>
      <c r="K8" s="5">
        <f t="shared" ref="K8:K22" si="0">G8/$G$23</f>
        <v>6.4122137404580143E-2</v>
      </c>
    </row>
    <row r="9" spans="1:11">
      <c r="A9" s="41" t="s">
        <v>36</v>
      </c>
      <c r="B9" s="41"/>
      <c r="C9" s="41"/>
      <c r="D9" s="41"/>
      <c r="E9" s="41"/>
      <c r="F9" s="41"/>
      <c r="G9" s="4">
        <f>(Aktivnosti!H12/Norme!H10)+(Aktivnosti!H13/Norme!H11)+(Aktivnosti!H14/Norme!H13)</f>
        <v>7.1428571428571432</v>
      </c>
      <c r="H9" s="3"/>
      <c r="I9" s="4"/>
      <c r="J9" s="3"/>
      <c r="K9" s="5">
        <f t="shared" si="0"/>
        <v>9.1603053435114504E-2</v>
      </c>
    </row>
    <row r="10" spans="1:11">
      <c r="A10" s="44" t="s">
        <v>61</v>
      </c>
      <c r="B10" s="41"/>
      <c r="C10" s="41"/>
      <c r="D10" s="41"/>
      <c r="E10" s="41"/>
      <c r="F10" s="41"/>
      <c r="G10" s="4">
        <f>Aktivnosti!H15/Norme!H9</f>
        <v>3.3333333333333335</v>
      </c>
      <c r="H10" s="3"/>
      <c r="I10" s="4"/>
      <c r="J10" s="3"/>
      <c r="K10" s="5">
        <f t="shared" si="0"/>
        <v>4.2748091603053436E-2</v>
      </c>
    </row>
    <row r="11" spans="1:11">
      <c r="A11" s="41" t="s">
        <v>37</v>
      </c>
      <c r="B11" s="41"/>
      <c r="C11" s="41"/>
      <c r="D11" s="41"/>
      <c r="E11" s="41"/>
      <c r="F11" s="41"/>
      <c r="G11" s="4">
        <f>Aktivnosti!H16/Norme!H14</f>
        <v>0</v>
      </c>
      <c r="H11" s="3"/>
      <c r="I11" s="4"/>
      <c r="J11" s="3"/>
      <c r="K11" s="5">
        <f t="shared" si="0"/>
        <v>0</v>
      </c>
    </row>
    <row r="12" spans="1:11">
      <c r="A12" s="41" t="s">
        <v>38</v>
      </c>
      <c r="B12" s="41"/>
      <c r="C12" s="41"/>
      <c r="D12" s="41"/>
      <c r="E12" s="41"/>
      <c r="F12" s="41"/>
      <c r="G12" s="4">
        <f>Aktivnosti!H17/Norme!H15</f>
        <v>0</v>
      </c>
      <c r="H12" s="3"/>
      <c r="I12" s="4"/>
      <c r="J12" s="3"/>
      <c r="K12" s="5">
        <f t="shared" si="0"/>
        <v>0</v>
      </c>
    </row>
    <row r="13" spans="1:11">
      <c r="A13" s="41" t="s">
        <v>39</v>
      </c>
      <c r="B13" s="41"/>
      <c r="C13" s="41"/>
      <c r="D13" s="41"/>
      <c r="E13" s="41"/>
      <c r="F13" s="41"/>
      <c r="G13" s="4">
        <f>Aktivnosti!H18/Norme!H16</f>
        <v>0</v>
      </c>
      <c r="H13" s="3"/>
      <c r="I13" s="4"/>
      <c r="J13" s="3"/>
      <c r="K13" s="5">
        <f t="shared" si="0"/>
        <v>0</v>
      </c>
    </row>
    <row r="14" spans="1:11">
      <c r="A14" s="41" t="s">
        <v>76</v>
      </c>
      <c r="B14" s="41"/>
      <c r="C14" s="41"/>
      <c r="D14" s="41"/>
      <c r="E14" s="41"/>
      <c r="F14" s="41"/>
      <c r="G14" s="4">
        <f>Aktivnosti!H19/Norme!H17</f>
        <v>15</v>
      </c>
      <c r="H14" s="3"/>
      <c r="I14" s="4"/>
      <c r="J14" s="3"/>
      <c r="K14" s="5">
        <f t="shared" si="0"/>
        <v>0.19236641221374046</v>
      </c>
    </row>
    <row r="15" spans="1:11">
      <c r="A15" s="41" t="s">
        <v>64</v>
      </c>
      <c r="B15" s="41"/>
      <c r="C15" s="41"/>
      <c r="D15" s="41"/>
      <c r="E15" s="41"/>
      <c r="F15" s="41"/>
      <c r="G15" s="4">
        <f>Aktivnosti!H20/Norme!H18</f>
        <v>0</v>
      </c>
      <c r="H15" s="3"/>
      <c r="I15" s="4"/>
      <c r="J15" s="3"/>
      <c r="K15" s="5">
        <f t="shared" si="0"/>
        <v>0</v>
      </c>
    </row>
    <row r="16" spans="1:11">
      <c r="A16" s="41" t="s">
        <v>40</v>
      </c>
      <c r="B16" s="41"/>
      <c r="C16" s="41"/>
      <c r="D16" s="41"/>
      <c r="E16" s="41"/>
      <c r="F16" s="41"/>
      <c r="G16" s="4">
        <f>Aktivnosti!H21/Norme!H19</f>
        <v>15</v>
      </c>
      <c r="H16" s="3"/>
      <c r="I16" s="4"/>
      <c r="J16" s="3"/>
      <c r="K16" s="5">
        <f t="shared" si="0"/>
        <v>0.19236641221374046</v>
      </c>
    </row>
    <row r="17" spans="1:11">
      <c r="A17" s="41" t="s">
        <v>41</v>
      </c>
      <c r="B17" s="41"/>
      <c r="C17" s="41"/>
      <c r="D17" s="41"/>
      <c r="E17" s="41"/>
      <c r="F17" s="41"/>
      <c r="G17" s="4">
        <f>Aktivnosti!H22/Norme!H20</f>
        <v>0</v>
      </c>
      <c r="H17" s="3"/>
      <c r="I17" s="4"/>
      <c r="J17" s="3"/>
      <c r="K17" s="5">
        <f t="shared" si="0"/>
        <v>0</v>
      </c>
    </row>
    <row r="18" spans="1:11">
      <c r="A18" s="41" t="s">
        <v>42</v>
      </c>
      <c r="B18" s="41"/>
      <c r="C18" s="41"/>
      <c r="D18" s="41"/>
      <c r="E18" s="41"/>
      <c r="F18" s="41"/>
      <c r="G18" s="4">
        <f>Aktivnosti!H23/Norme!H21</f>
        <v>0</v>
      </c>
      <c r="H18" s="3"/>
      <c r="I18" s="4"/>
      <c r="J18" s="3"/>
      <c r="K18" s="5">
        <f t="shared" si="0"/>
        <v>0</v>
      </c>
    </row>
    <row r="19" spans="1:11">
      <c r="A19" s="41" t="s">
        <v>43</v>
      </c>
      <c r="B19" s="41"/>
      <c r="C19" s="41"/>
      <c r="D19" s="41"/>
      <c r="E19" s="41"/>
      <c r="F19" s="41"/>
      <c r="G19" s="4">
        <f>Aktivnosti!H24/Norme!H22</f>
        <v>0</v>
      </c>
      <c r="H19" s="3"/>
      <c r="I19" s="4"/>
      <c r="J19" s="3"/>
      <c r="K19" s="5">
        <f t="shared" si="0"/>
        <v>0</v>
      </c>
    </row>
    <row r="20" spans="1:11">
      <c r="A20" s="41" t="s">
        <v>44</v>
      </c>
      <c r="B20" s="41"/>
      <c r="C20" s="41"/>
      <c r="D20" s="41"/>
      <c r="E20" s="41"/>
      <c r="F20" s="41"/>
      <c r="G20" s="4">
        <f>Aktivnosti!H25/Norme!H23</f>
        <v>0</v>
      </c>
      <c r="H20" s="3"/>
      <c r="I20" s="4"/>
      <c r="J20" s="3"/>
      <c r="K20" s="5">
        <f t="shared" si="0"/>
        <v>0</v>
      </c>
    </row>
    <row r="21" spans="1:11">
      <c r="A21" s="41" t="s">
        <v>45</v>
      </c>
      <c r="B21" s="41"/>
      <c r="C21" s="41"/>
      <c r="D21" s="41"/>
      <c r="E21" s="41"/>
      <c r="F21" s="41"/>
      <c r="G21" s="4">
        <f>Aktivnosti!H26/Norme!H24</f>
        <v>0</v>
      </c>
      <c r="H21" s="3"/>
      <c r="I21" s="4"/>
      <c r="J21" s="3"/>
      <c r="K21" s="5">
        <f t="shared" si="0"/>
        <v>0</v>
      </c>
    </row>
    <row r="22" spans="1:11">
      <c r="A22" s="41" t="s">
        <v>46</v>
      </c>
      <c r="B22" s="41"/>
      <c r="C22" s="41"/>
      <c r="D22" s="41"/>
      <c r="E22" s="41"/>
      <c r="F22" s="41"/>
      <c r="G22" s="4">
        <f>Aktivnosti!H27/Norme!H25</f>
        <v>10</v>
      </c>
      <c r="H22" s="3"/>
      <c r="I22" s="4"/>
      <c r="J22" s="3"/>
      <c r="K22" s="5">
        <f t="shared" si="0"/>
        <v>0.12824427480916029</v>
      </c>
    </row>
    <row r="23" spans="1:11">
      <c r="A23" s="38" t="s">
        <v>47</v>
      </c>
      <c r="B23" s="38"/>
      <c r="C23" s="38"/>
      <c r="D23" s="38"/>
      <c r="E23" s="38"/>
      <c r="F23" s="38"/>
      <c r="G23" s="6">
        <f>SUM(G7:G22)</f>
        <v>77.976190476190482</v>
      </c>
      <c r="H23" s="2"/>
      <c r="I23" s="6"/>
      <c r="J23" s="2"/>
      <c r="K23" s="7">
        <f>SUM(K7:K22)</f>
        <v>1</v>
      </c>
    </row>
    <row r="24" spans="1:11" ht="28.5" customHeight="1">
      <c r="A24" s="39" t="s">
        <v>48</v>
      </c>
      <c r="B24" s="39"/>
      <c r="C24" s="39"/>
      <c r="D24" s="39"/>
      <c r="E24" s="39"/>
      <c r="F24" s="39"/>
      <c r="G24" s="40" t="str">
        <f>IF(G23&lt;H6,"nedovoljno",IF(G23&gt;J6,"previše","OK"))</f>
        <v>OK</v>
      </c>
      <c r="H24" s="40"/>
      <c r="I24" s="40"/>
      <c r="J24" s="40"/>
      <c r="K24" s="40"/>
    </row>
    <row r="25" spans="1:11">
      <c r="A25" s="37" t="s">
        <v>70</v>
      </c>
      <c r="B25" s="37"/>
      <c r="C25" s="37"/>
      <c r="D25" s="37"/>
      <c r="E25" s="37"/>
      <c r="F25" s="37"/>
      <c r="G25" s="18" t="s">
        <v>31</v>
      </c>
      <c r="H25" s="19">
        <f>G23/30</f>
        <v>2.5992063492063493</v>
      </c>
      <c r="I25" s="18" t="s">
        <v>32</v>
      </c>
      <c r="J25" s="19">
        <f>G23/25</f>
        <v>3.1190476190476191</v>
      </c>
      <c r="K25" s="20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10" sqref="E10"/>
    </sheetView>
  </sheetViews>
  <sheetFormatPr defaultColWidth="9" defaultRowHeight="15"/>
  <cols>
    <col min="1" max="1" width="21.7109375" style="15" customWidth="1"/>
    <col min="2" max="2" width="47.7109375" style="15" customWidth="1"/>
    <col min="3" max="16384" width="9" style="15"/>
  </cols>
  <sheetData>
    <row r="1" spans="1:2">
      <c r="A1" s="14" t="s">
        <v>66</v>
      </c>
      <c r="B1" s="14"/>
    </row>
    <row r="2" spans="1:2">
      <c r="A2" s="14" t="s">
        <v>65</v>
      </c>
      <c r="B2" s="14"/>
    </row>
    <row r="3" spans="1:2">
      <c r="A3" s="14"/>
      <c r="B3" s="14"/>
    </row>
    <row r="4" spans="1:2">
      <c r="A4" s="16" t="s">
        <v>0</v>
      </c>
      <c r="B4" s="16" t="str">
        <f>Aktivnosti!D5</f>
        <v>Farmaceutski fakultet</v>
      </c>
    </row>
    <row r="5" spans="1:2">
      <c r="A5" s="16" t="s">
        <v>1</v>
      </c>
      <c r="B5" s="16" t="str">
        <f>Aktivnosti!D6</f>
        <v>Kozmetologija</v>
      </c>
    </row>
    <row r="6" spans="1:2">
      <c r="A6" s="16" t="s">
        <v>2</v>
      </c>
      <c r="B6" s="16" t="str">
        <f>Aktivnosti!D7</f>
        <v>Engleski jezik u struci</v>
      </c>
    </row>
    <row r="7" spans="1:2">
      <c r="A7" s="16" t="s">
        <v>69</v>
      </c>
      <c r="B7" s="17">
        <f>IF(Proračun!G24="OK",Proračun!G7,"")</f>
        <v>22.5</v>
      </c>
    </row>
    <row r="8" spans="1:2">
      <c r="A8" s="16" t="s">
        <v>67</v>
      </c>
      <c r="B8" s="17">
        <f>IF(Proračun!G24="OK",SUM(Proračun!G8:G22),"")</f>
        <v>55.476190476190474</v>
      </c>
    </row>
    <row r="9" spans="1:2">
      <c r="A9" s="16" t="s">
        <v>68</v>
      </c>
      <c r="B9" s="17">
        <f>IF(Proračun!G24="OK",B7+B8,"")</f>
        <v>77.976190476190482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X</cp:lastModifiedBy>
  <dcterms:created xsi:type="dcterms:W3CDTF">2006-09-16T00:00:00Z</dcterms:created>
  <dcterms:modified xsi:type="dcterms:W3CDTF">2025-04-18T12:37:02Z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